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18F9D6B7-914D-4A48-B5EA-A47258823C16}" xr6:coauthVersionLast="47" xr6:coauthVersionMax="47" xr10:uidLastSave="{00000000-0000-0000-0000-000000000000}"/>
  <bookViews>
    <workbookView xWindow="285" yWindow="0" windowWidth="28515" windowHeight="15480" xr2:uid="{00000000-000D-0000-FFFF-FFFF00000000}"/>
  </bookViews>
  <sheets>
    <sheet name="PLANTILLA_MENSUAL" sheetId="1" r:id="rId1"/>
    <sheet name="PAGO_QUINCENAL" sheetId="6" r:id="rId2"/>
    <sheet name="INSTRUCTIVO" sheetId="5" r:id="rId3"/>
  </sheets>
  <definedNames>
    <definedName name="_xlnm._FilterDatabase" localSheetId="1" hidden="1">PAGO_QUINCENAL!$A$1:$P$2</definedName>
    <definedName name="_xlnm._FilterDatabase" localSheetId="0" hidden="1">PLANTILLA_MENSUAL!$A$1:$V$2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" i="1" l="1"/>
  <c r="S161" i="1"/>
  <c r="S157" i="1"/>
  <c r="S163" i="1"/>
  <c r="S166" i="1" l="1"/>
  <c r="S176" i="1"/>
  <c r="S175" i="1"/>
  <c r="S178" i="1"/>
  <c r="P178" i="1"/>
  <c r="S177" i="1"/>
  <c r="P176" i="1"/>
  <c r="Q174" i="1"/>
  <c r="S173" i="1"/>
  <c r="P173" i="1"/>
  <c r="Q172" i="1"/>
  <c r="M171" i="1"/>
  <c r="S171" i="1" s="1"/>
  <c r="M170" i="1"/>
  <c r="P170" i="1" s="1"/>
  <c r="Q169" i="1"/>
  <c r="S169" i="1" s="1"/>
  <c r="M168" i="1"/>
  <c r="S168" i="1" s="1"/>
  <c r="M167" i="1"/>
  <c r="S167" i="1" s="1"/>
  <c r="M166" i="1"/>
  <c r="M165" i="1"/>
  <c r="S165" i="1" s="1"/>
  <c r="M164" i="1"/>
  <c r="S164" i="1" s="1"/>
  <c r="M163" i="1"/>
  <c r="P163" i="1" s="1"/>
  <c r="M162" i="1"/>
  <c r="P162" i="1" s="1"/>
  <c r="M161" i="1"/>
  <c r="P161" i="1" s="1"/>
  <c r="M160" i="1"/>
  <c r="S160" i="1" s="1"/>
  <c r="Q159" i="1"/>
  <c r="M159" i="1"/>
  <c r="P159" i="1" s="1"/>
  <c r="M158" i="1"/>
  <c r="P158" i="1" s="1"/>
  <c r="M157" i="1"/>
  <c r="P157" i="1" s="1"/>
  <c r="M156" i="1"/>
  <c r="S156" i="1" s="1"/>
  <c r="M155" i="1"/>
  <c r="Q153" i="1"/>
  <c r="M153" i="1"/>
  <c r="Q152" i="1"/>
  <c r="M152" i="1"/>
  <c r="Q151" i="1"/>
  <c r="M151" i="1"/>
  <c r="S151" i="1" s="1"/>
  <c r="Q150" i="1"/>
  <c r="M150" i="1"/>
  <c r="S149" i="1"/>
  <c r="Q149" i="1"/>
  <c r="M149" i="1"/>
  <c r="P149" i="1" s="1"/>
  <c r="S111" i="1"/>
  <c r="S109" i="1"/>
  <c r="S96" i="1"/>
  <c r="M112" i="1"/>
  <c r="S61" i="1"/>
  <c r="S63" i="1"/>
  <c r="S64" i="1"/>
  <c r="S66" i="1"/>
  <c r="S67" i="1"/>
  <c r="S69" i="1"/>
  <c r="S72" i="1"/>
  <c r="S75" i="1"/>
  <c r="S78" i="1"/>
  <c r="S81" i="1"/>
  <c r="S83" i="1"/>
  <c r="S84" i="1"/>
  <c r="S85" i="1"/>
  <c r="S86" i="1"/>
  <c r="S87" i="1"/>
  <c r="S88" i="1"/>
  <c r="Q92" i="1"/>
  <c r="Q93" i="1"/>
  <c r="Q114" i="1"/>
  <c r="Q144" i="1"/>
  <c r="Q123" i="1"/>
  <c r="Q122" i="1"/>
  <c r="S146" i="1"/>
  <c r="S145" i="1"/>
  <c r="P131" i="1"/>
  <c r="S127" i="1"/>
  <c r="S147" i="1"/>
  <c r="S148" i="1"/>
  <c r="S28" i="1"/>
  <c r="S116" i="1"/>
  <c r="S117" i="1"/>
  <c r="S118" i="1"/>
  <c r="P148" i="1"/>
  <c r="P146" i="1"/>
  <c r="S143" i="1"/>
  <c r="P143" i="1"/>
  <c r="Q142" i="1"/>
  <c r="M141" i="1"/>
  <c r="S141" i="1" s="1"/>
  <c r="M140" i="1"/>
  <c r="S140" i="1" s="1"/>
  <c r="Q139" i="1"/>
  <c r="S139" i="1" s="1"/>
  <c r="M138" i="1"/>
  <c r="S138" i="1" s="1"/>
  <c r="M137" i="1"/>
  <c r="S137" i="1" s="1"/>
  <c r="M136" i="1"/>
  <c r="M135" i="1"/>
  <c r="S135" i="1" s="1"/>
  <c r="M134" i="1"/>
  <c r="S134" i="1" s="1"/>
  <c r="M133" i="1"/>
  <c r="P133" i="1" s="1"/>
  <c r="M132" i="1"/>
  <c r="M131" i="1"/>
  <c r="M130" i="1"/>
  <c r="S130" i="1" s="1"/>
  <c r="Q129" i="1"/>
  <c r="M129" i="1"/>
  <c r="P129" i="1" s="1"/>
  <c r="M128" i="1"/>
  <c r="P128" i="1" s="1"/>
  <c r="M127" i="1"/>
  <c r="P127" i="1" s="1"/>
  <c r="M126" i="1"/>
  <c r="P126" i="1" s="1"/>
  <c r="M125" i="1"/>
  <c r="M123" i="1"/>
  <c r="M122" i="1"/>
  <c r="Q121" i="1"/>
  <c r="M121" i="1"/>
  <c r="Q120" i="1"/>
  <c r="M120" i="1"/>
  <c r="Q119" i="1"/>
  <c r="M119" i="1"/>
  <c r="P119" i="1" s="1"/>
  <c r="P118" i="1"/>
  <c r="P116" i="1"/>
  <c r="S113" i="1"/>
  <c r="P113" i="1"/>
  <c r="Q112" i="1"/>
  <c r="M111" i="1"/>
  <c r="M110" i="1"/>
  <c r="S110" i="1" s="1"/>
  <c r="Q109" i="1"/>
  <c r="M108" i="1"/>
  <c r="P108" i="1" s="1"/>
  <c r="M107" i="1"/>
  <c r="S107" i="1" s="1"/>
  <c r="M106" i="1"/>
  <c r="S106" i="1" s="1"/>
  <c r="M105" i="1"/>
  <c r="P105" i="1" s="1"/>
  <c r="M104" i="1"/>
  <c r="S104" i="1" s="1"/>
  <c r="M103" i="1"/>
  <c r="P103" i="1" s="1"/>
  <c r="M102" i="1"/>
  <c r="P102" i="1" s="1"/>
  <c r="M101" i="1"/>
  <c r="S101" i="1" s="1"/>
  <c r="M100" i="1"/>
  <c r="P100" i="1" s="1"/>
  <c r="Q99" i="1"/>
  <c r="S99" i="1" s="1"/>
  <c r="M99" i="1"/>
  <c r="M98" i="1"/>
  <c r="P98" i="1" s="1"/>
  <c r="M97" i="1"/>
  <c r="S97" i="1" s="1"/>
  <c r="M96" i="1"/>
  <c r="P96" i="1" s="1"/>
  <c r="M95" i="1"/>
  <c r="S95" i="1" s="1"/>
  <c r="M93" i="1"/>
  <c r="M92" i="1"/>
  <c r="Q91" i="1"/>
  <c r="M91" i="1"/>
  <c r="Q90" i="1"/>
  <c r="M90" i="1"/>
  <c r="Q89" i="1"/>
  <c r="M89" i="1"/>
  <c r="S55" i="1"/>
  <c r="S56" i="1"/>
  <c r="S57" i="1"/>
  <c r="P88" i="1"/>
  <c r="P86" i="1"/>
  <c r="Q84" i="1"/>
  <c r="P83" i="1"/>
  <c r="Q82" i="1"/>
  <c r="S82" i="1" s="1"/>
  <c r="M81" i="1"/>
  <c r="M80" i="1"/>
  <c r="P80" i="1" s="1"/>
  <c r="Q79" i="1"/>
  <c r="S79" i="1" s="1"/>
  <c r="M78" i="1"/>
  <c r="M77" i="1"/>
  <c r="P77" i="1" s="1"/>
  <c r="M76" i="1"/>
  <c r="S76" i="1" s="1"/>
  <c r="M75" i="1"/>
  <c r="M74" i="1"/>
  <c r="P74" i="1" s="1"/>
  <c r="M73" i="1"/>
  <c r="S73" i="1" s="1"/>
  <c r="M72" i="1"/>
  <c r="P72" i="1" s="1"/>
  <c r="M71" i="1"/>
  <c r="S71" i="1" s="1"/>
  <c r="M70" i="1"/>
  <c r="P70" i="1" s="1"/>
  <c r="Q69" i="1"/>
  <c r="M69" i="1"/>
  <c r="M68" i="1"/>
  <c r="S68" i="1" s="1"/>
  <c r="M67" i="1"/>
  <c r="M66" i="1"/>
  <c r="M65" i="1"/>
  <c r="S65" i="1" s="1"/>
  <c r="M63" i="1"/>
  <c r="Q62" i="1"/>
  <c r="M62" i="1"/>
  <c r="S62" i="1" s="1"/>
  <c r="Q61" i="1"/>
  <c r="M61" i="1"/>
  <c r="Q60" i="1"/>
  <c r="M60" i="1"/>
  <c r="S60" i="1" s="1"/>
  <c r="Q59" i="1"/>
  <c r="M59" i="1"/>
  <c r="S59" i="1" s="1"/>
  <c r="Q58" i="1"/>
  <c r="M58" i="1"/>
  <c r="P56" i="1"/>
  <c r="P57" i="1"/>
  <c r="Q54" i="1"/>
  <c r="S54" i="1" s="1"/>
  <c r="S53" i="1"/>
  <c r="P53" i="1"/>
  <c r="Q52" i="1"/>
  <c r="S52" i="1" s="1"/>
  <c r="M51" i="1"/>
  <c r="S51" i="1" s="1"/>
  <c r="M50" i="1"/>
  <c r="S50" i="1" s="1"/>
  <c r="Q49" i="1"/>
  <c r="S49" i="1" s="1"/>
  <c r="M48" i="1"/>
  <c r="S48" i="1" s="1"/>
  <c r="M47" i="1"/>
  <c r="P47" i="1" s="1"/>
  <c r="M46" i="1"/>
  <c r="S46" i="1" s="1"/>
  <c r="M45" i="1"/>
  <c r="S45" i="1" s="1"/>
  <c r="M44" i="1"/>
  <c r="P44" i="1" s="1"/>
  <c r="M43" i="1"/>
  <c r="P43" i="1" s="1"/>
  <c r="M42" i="1"/>
  <c r="P42" i="1" s="1"/>
  <c r="M41" i="1"/>
  <c r="S41" i="1" s="1"/>
  <c r="M40" i="1"/>
  <c r="S40" i="1" s="1"/>
  <c r="Q39" i="1"/>
  <c r="M39" i="1"/>
  <c r="M38" i="1"/>
  <c r="S38" i="1" s="1"/>
  <c r="M37" i="1"/>
  <c r="S37" i="1" s="1"/>
  <c r="M36" i="1"/>
  <c r="P36" i="1" s="1"/>
  <c r="M35" i="1"/>
  <c r="S35" i="1" s="1"/>
  <c r="M34" i="1"/>
  <c r="S34" i="1" s="1"/>
  <c r="Q33" i="1"/>
  <c r="M33" i="1"/>
  <c r="S33" i="1" s="1"/>
  <c r="Q32" i="1"/>
  <c r="M32" i="1"/>
  <c r="Q31" i="1"/>
  <c r="M31" i="1"/>
  <c r="Q30" i="1"/>
  <c r="M30" i="1"/>
  <c r="Q29" i="1"/>
  <c r="M29" i="1"/>
  <c r="P26" i="1"/>
  <c r="P28" i="1"/>
  <c r="Q27" i="1"/>
  <c r="Q25" i="1"/>
  <c r="Q22" i="1"/>
  <c r="Q12" i="1"/>
  <c r="Q6" i="1"/>
  <c r="Q5" i="1"/>
  <c r="Q4" i="1"/>
  <c r="Q3" i="1"/>
  <c r="Q2" i="1"/>
  <c r="M24" i="1"/>
  <c r="P24" i="1" s="1"/>
  <c r="M23" i="1"/>
  <c r="P23" i="1" s="1"/>
  <c r="M21" i="1"/>
  <c r="P21" i="1" s="1"/>
  <c r="M20" i="1"/>
  <c r="P20" i="1" s="1"/>
  <c r="M19" i="1"/>
  <c r="M18" i="1"/>
  <c r="P18" i="1" s="1"/>
  <c r="M17" i="1"/>
  <c r="P17" i="1" s="1"/>
  <c r="M16" i="1"/>
  <c r="P16" i="1" s="1"/>
  <c r="M15" i="1"/>
  <c r="P15" i="1" s="1"/>
  <c r="M14" i="1"/>
  <c r="P14" i="1" s="1"/>
  <c r="M13" i="1"/>
  <c r="P13" i="1" s="1"/>
  <c r="M12" i="1"/>
  <c r="M11" i="1"/>
  <c r="P11" i="1" s="1"/>
  <c r="M10" i="1"/>
  <c r="P10" i="1" s="1"/>
  <c r="M9" i="1"/>
  <c r="P9" i="1" s="1"/>
  <c r="M8" i="1"/>
  <c r="M7" i="1"/>
  <c r="M6" i="1"/>
  <c r="M5" i="1"/>
  <c r="M4" i="1"/>
  <c r="M3" i="1"/>
  <c r="S90" i="1" l="1"/>
  <c r="S112" i="1"/>
  <c r="S80" i="1"/>
  <c r="P164" i="1"/>
  <c r="S77" i="1"/>
  <c r="S74" i="1"/>
  <c r="S159" i="1"/>
  <c r="P89" i="1"/>
  <c r="S70" i="1"/>
  <c r="S170" i="1"/>
  <c r="P167" i="1"/>
  <c r="S158" i="1"/>
  <c r="P168" i="1"/>
  <c r="P156" i="1"/>
  <c r="P160" i="1"/>
  <c r="P165" i="1"/>
  <c r="P151" i="1"/>
  <c r="P171" i="1"/>
  <c r="S92" i="1"/>
  <c r="P91" i="1"/>
  <c r="S100" i="1"/>
  <c r="S128" i="1"/>
  <c r="P121" i="1"/>
  <c r="S129" i="1"/>
  <c r="P107" i="1"/>
  <c r="S133" i="1"/>
  <c r="S121" i="1"/>
  <c r="P138" i="1"/>
  <c r="S126" i="1"/>
  <c r="P130" i="1"/>
  <c r="P134" i="1"/>
  <c r="P135" i="1"/>
  <c r="S119" i="1"/>
  <c r="P140" i="1"/>
  <c r="P141" i="1"/>
  <c r="P137" i="1"/>
  <c r="S108" i="1"/>
  <c r="S103" i="1"/>
  <c r="P104" i="1"/>
  <c r="S91" i="1"/>
  <c r="P97" i="1"/>
  <c r="P101" i="1"/>
  <c r="S89" i="1"/>
  <c r="S105" i="1"/>
  <c r="P110" i="1"/>
  <c r="S98" i="1"/>
  <c r="S102" i="1"/>
  <c r="P111" i="1"/>
  <c r="P99" i="1"/>
  <c r="S32" i="1"/>
  <c r="P81" i="1"/>
  <c r="P58" i="1"/>
  <c r="S30" i="1"/>
  <c r="S58" i="1"/>
  <c r="P68" i="1"/>
  <c r="P69" i="1"/>
  <c r="P73" i="1"/>
  <c r="P66" i="1"/>
  <c r="P78" i="1"/>
  <c r="P60" i="1"/>
  <c r="P67" i="1"/>
  <c r="P71" i="1"/>
  <c r="P75" i="1"/>
  <c r="P51" i="1"/>
  <c r="P2" i="1"/>
  <c r="S42" i="1"/>
  <c r="P4" i="1"/>
  <c r="P29" i="1"/>
  <c r="P12" i="1"/>
  <c r="S39" i="1"/>
  <c r="S47" i="1"/>
  <c r="S31" i="1"/>
  <c r="P38" i="1"/>
  <c r="P48" i="1"/>
  <c r="S36" i="1"/>
  <c r="P41" i="1"/>
  <c r="P45" i="1"/>
  <c r="S29" i="1"/>
  <c r="P50" i="1"/>
  <c r="P39" i="1"/>
  <c r="P31" i="1"/>
  <c r="S43" i="1"/>
  <c r="P40" i="1"/>
  <c r="S44" i="1"/>
  <c r="P37" i="1"/>
  <c r="S3" i="1" l="1"/>
  <c r="S4" i="1"/>
  <c r="S5" i="1"/>
  <c r="S6" i="1"/>
  <c r="S8" i="1"/>
  <c r="S9" i="1"/>
  <c r="S10" i="1"/>
  <c r="S11" i="1"/>
  <c r="S12" i="1"/>
  <c r="S13" i="1"/>
  <c r="S14" i="1"/>
  <c r="S15" i="1"/>
  <c r="S16" i="1"/>
  <c r="S18" i="1"/>
  <c r="S19" i="1"/>
  <c r="S21" i="1"/>
  <c r="S23" i="1"/>
  <c r="S24" i="1"/>
  <c r="S25" i="1"/>
  <c r="S26" i="1"/>
  <c r="S27" i="1"/>
  <c r="S2" i="1"/>
  <c r="S22" i="1"/>
  <c r="S20" i="1"/>
  <c r="S17" i="1"/>
  <c r="S7" i="1"/>
</calcChain>
</file>

<file path=xl/sharedStrings.xml><?xml version="1.0" encoding="utf-8"?>
<sst xmlns="http://schemas.openxmlformats.org/spreadsheetml/2006/main" count="2693" uniqueCount="199">
  <si>
    <t>Mes</t>
  </si>
  <si>
    <t>Número del Trabajador</t>
  </si>
  <si>
    <t>Tipo: escribir si es: B (Base)    C (Confianza)    E (Eventual)    H (Honorarios)    L (Lista de raya)</t>
  </si>
  <si>
    <t>Fecha de alta</t>
  </si>
  <si>
    <t xml:space="preserve"> Fecha de baja</t>
  </si>
  <si>
    <t>Nombre Completo</t>
  </si>
  <si>
    <t>CURP</t>
  </si>
  <si>
    <t>R.F.C.</t>
  </si>
  <si>
    <t>Area de Adscripción</t>
  </si>
  <si>
    <t>Plaza (de acuerdo al analitico de plazas PE-04)</t>
  </si>
  <si>
    <t>Cargo o Puesto (de acuerdo al analitico de plazas PE-04)</t>
  </si>
  <si>
    <t>Fuente de Financiamiento</t>
  </si>
  <si>
    <t>Sueldo mensual bruto</t>
  </si>
  <si>
    <t>Compensación mensual</t>
  </si>
  <si>
    <t>Otras percepciones</t>
  </si>
  <si>
    <t>Percepción mensual total</t>
  </si>
  <si>
    <t>Retenciones ISR</t>
  </si>
  <si>
    <t xml:space="preserve">Otras  Retenciones </t>
  </si>
  <si>
    <t>Total neto</t>
  </si>
  <si>
    <t>Importe aguinaldo</t>
  </si>
  <si>
    <t>Retenciones de  aguinaldo</t>
  </si>
  <si>
    <t>Importe neto de aguinaldo</t>
  </si>
  <si>
    <t xml:space="preserve">Finiquito o Liquidación </t>
  </si>
  <si>
    <t>Mes al que corresponde el Pago.</t>
  </si>
  <si>
    <t>Nombre Completo.</t>
  </si>
  <si>
    <t>RFC</t>
  </si>
  <si>
    <t>Fuente de Finaniciamiento</t>
  </si>
  <si>
    <t>No. de Cuenta Bancario del  que se Paga.</t>
  </si>
  <si>
    <t>Fecha de Pago de Acuerdo al Estado de cuenta.</t>
  </si>
  <si>
    <t>Monto Total Pagado  1ra Quincena de Acuerdo al Estado de cuenta.</t>
  </si>
  <si>
    <t>Monto Total Pagado  2da Quincena de Acuerdo al Estado de cuenta.</t>
  </si>
  <si>
    <t>C</t>
  </si>
  <si>
    <t>TAOM720914MHGPLR02</t>
  </si>
  <si>
    <t>TAOM7209141B4</t>
  </si>
  <si>
    <t>SMDIF</t>
  </si>
  <si>
    <t>DIRECTORA 1</t>
  </si>
  <si>
    <t>C1</t>
  </si>
  <si>
    <t>LOLY881023MHGPRS01</t>
  </si>
  <si>
    <t>LOLY881023R99</t>
  </si>
  <si>
    <t>SUBDIRECTORA 1</t>
  </si>
  <si>
    <t>C2</t>
  </si>
  <si>
    <t>MEAI720708MHGJNS08</t>
  </si>
  <si>
    <t>MEAI7207088J9</t>
  </si>
  <si>
    <t>CONTADOR GENERAL 1</t>
  </si>
  <si>
    <t>C3</t>
  </si>
  <si>
    <t>LOML890727MDFPRR08</t>
  </si>
  <si>
    <t>LOML890727BK9</t>
  </si>
  <si>
    <t>AUXILIAR CONTABLE 1</t>
  </si>
  <si>
    <t>C4</t>
  </si>
  <si>
    <t>CUPG861109MHGRRD05</t>
  </si>
  <si>
    <t>CUPG861109QJ3</t>
  </si>
  <si>
    <t>ASESOR JURIDICO 1</t>
  </si>
  <si>
    <t>C5</t>
  </si>
  <si>
    <t>PEAT930305MHGXLT06</t>
  </si>
  <si>
    <t>PEAT930305J65</t>
  </si>
  <si>
    <t>RESPONSABLE PAMAR SAN SALVADOR /SAN MIGUEL ACAMBAY 2</t>
  </si>
  <si>
    <t>C6</t>
  </si>
  <si>
    <t>LOLJ881215MHGZPT06</t>
  </si>
  <si>
    <t>LOLJ881215CJ6</t>
  </si>
  <si>
    <t>AUXILIAR ADMINISTRATIVO 3</t>
  </si>
  <si>
    <t>C7</t>
  </si>
  <si>
    <t>HELB971016HHGRPR03</t>
  </si>
  <si>
    <t>HELB971016F84</t>
  </si>
  <si>
    <t>CHOFER 3</t>
  </si>
  <si>
    <t>C8</t>
  </si>
  <si>
    <t>LOPM760404HHGZXG00</t>
  </si>
  <si>
    <t>LOPM760404ME7</t>
  </si>
  <si>
    <t>CHOFER 4</t>
  </si>
  <si>
    <t>C9</t>
  </si>
  <si>
    <t>JIRD780101MHGMSL07</t>
  </si>
  <si>
    <t>JIRD7801019Q3</t>
  </si>
  <si>
    <t>AUXILIAR DE PROGRAMAS DE ALIMENTOS 3</t>
  </si>
  <si>
    <t>C10</t>
  </si>
  <si>
    <t>LOLJ940201HHGZZN03</t>
  </si>
  <si>
    <t>LOLJ940201336</t>
  </si>
  <si>
    <t>INSTRUCTOR DE DEPORTES 1</t>
  </si>
  <si>
    <t>C11</t>
  </si>
  <si>
    <t>DIHM710806MHGZRR08</t>
  </si>
  <si>
    <t>DIHM710806TR8</t>
  </si>
  <si>
    <t>INSTRUCTOR DE DEPORTES 2</t>
  </si>
  <si>
    <t>C12</t>
  </si>
  <si>
    <t>MEHL971023HDFZRN05</t>
  </si>
  <si>
    <t>MEHL971023V33</t>
  </si>
  <si>
    <t>COORDINADOR DEL ADULTO MAYOR 1</t>
  </si>
  <si>
    <t>C13</t>
  </si>
  <si>
    <t>SARS011119HHGLNDA1</t>
  </si>
  <si>
    <t>SARS011119RU6</t>
  </si>
  <si>
    <t>CAIC</t>
  </si>
  <si>
    <t>MAESTRO CAIC SAN ANTONIO 4</t>
  </si>
  <si>
    <t>C14</t>
  </si>
  <si>
    <t>MOTM000725MHGRRBA1</t>
  </si>
  <si>
    <t>MOTM000725MSA</t>
  </si>
  <si>
    <t>MAESTRO CAIC SAN ANTONIO 5</t>
  </si>
  <si>
    <t>C15</t>
  </si>
  <si>
    <t>HEMS800917MHGRNR08</t>
  </si>
  <si>
    <t>HEMS800917G72</t>
  </si>
  <si>
    <t>INTENEDENTE CAIC SAN ANTONIO/SAN SALVADOR 1</t>
  </si>
  <si>
    <t>C16</t>
  </si>
  <si>
    <t>MORC741214MDFNYR05</t>
  </si>
  <si>
    <t>MORC741214634</t>
  </si>
  <si>
    <t>AUXILIAR CAIC SAN ANTONIO 1</t>
  </si>
  <si>
    <t>C17</t>
  </si>
  <si>
    <t>HELM010324MDFRPYA2</t>
  </si>
  <si>
    <t>HELM010324IJ6</t>
  </si>
  <si>
    <t>MAESTRA CAIC SAN SALVADOR 4</t>
  </si>
  <si>
    <t>C18</t>
  </si>
  <si>
    <t>LOMF021016MHGPRRA1</t>
  </si>
  <si>
    <t>LOMF021016FR4</t>
  </si>
  <si>
    <t>MAESTRA CAIC SAN SALVADOR 5</t>
  </si>
  <si>
    <t>C19</t>
  </si>
  <si>
    <t>HELR790519MHGRPB01</t>
  </si>
  <si>
    <t>HELR7905194H3</t>
  </si>
  <si>
    <t>AUXILIAR CAIC SAN SALVADOR 1</t>
  </si>
  <si>
    <t>C20</t>
  </si>
  <si>
    <t>COHA931005MHGRRR08</t>
  </si>
  <si>
    <t>COHA931005BY1</t>
  </si>
  <si>
    <t>UBR</t>
  </si>
  <si>
    <t>MEDICO DIRECTOR  1</t>
  </si>
  <si>
    <t>C21</t>
  </si>
  <si>
    <t>MESL940619MHGNRR00</t>
  </si>
  <si>
    <t>MESL940619PQ4</t>
  </si>
  <si>
    <t>FISIOTERAPEUTA 6</t>
  </si>
  <si>
    <t>C22</t>
  </si>
  <si>
    <t>CAFG990715MHGMRD07</t>
  </si>
  <si>
    <t>CAFG9907156N6</t>
  </si>
  <si>
    <t>FISIOTERAPEUTA 7</t>
  </si>
  <si>
    <t>C23</t>
  </si>
  <si>
    <t>HEHN940608MDFRRY09</t>
  </si>
  <si>
    <t>HEHN940608MF6</t>
  </si>
  <si>
    <t>FISIOTERAPEUTA 8</t>
  </si>
  <si>
    <t>C24</t>
  </si>
  <si>
    <t>NUOC001030MHGXRLA1</t>
  </si>
  <si>
    <t>NUOC001030N92</t>
  </si>
  <si>
    <t>PSICOLOGA</t>
  </si>
  <si>
    <t>C25</t>
  </si>
  <si>
    <t>LOCC991001MHGZBN07</t>
  </si>
  <si>
    <t>LOCC991001931</t>
  </si>
  <si>
    <t>TRABAJADORA SOCIAL 1</t>
  </si>
  <si>
    <t>C26</t>
  </si>
  <si>
    <t>IAGR000805HHGSRLA6</t>
  </si>
  <si>
    <t>IAGR000805CG0</t>
  </si>
  <si>
    <t>FISIOTERAPEUTA 4</t>
  </si>
  <si>
    <t>C27</t>
  </si>
  <si>
    <t>PEIM920223MDFXBR00</t>
  </si>
  <si>
    <t>PEIM920223PJ6</t>
  </si>
  <si>
    <t>C28</t>
  </si>
  <si>
    <t>COHN960325HHGRRL04</t>
  </si>
  <si>
    <t>MAPM880706BQ9</t>
  </si>
  <si>
    <t>AUX.PROGRAMAS DE ALIMENTOS</t>
  </si>
  <si>
    <t>C29</t>
  </si>
  <si>
    <t>MAPM880706MHGRRY03</t>
  </si>
  <si>
    <t>AUXILIAR ADMINISTRATIVO 2</t>
  </si>
  <si>
    <t>C30</t>
  </si>
  <si>
    <t>ENERO</t>
  </si>
  <si>
    <t>FEBRERO</t>
  </si>
  <si>
    <t>MARZO</t>
  </si>
  <si>
    <t>COHN960325TB4</t>
  </si>
  <si>
    <t>MARIBEL TAPIA OLVERA</t>
  </si>
  <si>
    <t>YESENIA LOPEZ LARIOS</t>
  </si>
  <si>
    <t>MARIA ISABEL MEJIA ANGELES</t>
  </si>
  <si>
    <t>LORENA LOPEZ MARTINEZ</t>
  </si>
  <si>
    <t>MARIA GUADALUPE CRUZ PEREZ</t>
  </si>
  <si>
    <t>TATIANA ASUCENA PEÑA ALVITER</t>
  </si>
  <si>
    <t>JITCEL ENEYDA LOZANO LOPEZ</t>
  </si>
  <si>
    <t>BRAULIO HERNANDEZ LOPEZ</t>
  </si>
  <si>
    <t>MIGUEL ANGEL LOZANO PEÑA</t>
  </si>
  <si>
    <t>DELIA JIMENEZ DE LA ROSA</t>
  </si>
  <si>
    <t>JUAN CARLOS LOZANO LAZARO</t>
  </si>
  <si>
    <t>MERCEDES DIAZ HERNANDEZ</t>
  </si>
  <si>
    <t>LEONARDO DANIEL MEZA HERNANDEZ</t>
  </si>
  <si>
    <t>SAID SALAS RANCHO</t>
  </si>
  <si>
    <t>MABEL MORENO TREJO</t>
  </si>
  <si>
    <t>SARA HERNANDEZ MONTAÑO</t>
  </si>
  <si>
    <t>CRISTINA MONTES REYES</t>
  </si>
  <si>
    <t>MAYRA GUADALUPE HERNANDEZ LOPEZ</t>
  </si>
  <si>
    <t>FERNANDA LOPEZ MARTINEZ</t>
  </si>
  <si>
    <t>RUBI HERNANDEZ LOPEZ</t>
  </si>
  <si>
    <t>ARIANNA CORTES HERNANDEZ</t>
  </si>
  <si>
    <t>LORENA ELIZABETH MENDOZA SERRANO</t>
  </si>
  <si>
    <t>MARIA GUADALUPE CAMARGO FRIAS</t>
  </si>
  <si>
    <t>NAYELI HERRERA HERNANDEZ</t>
  </si>
  <si>
    <t>CLAUDIA CECILIA NUÑEZ ORDOÑEZ</t>
  </si>
  <si>
    <t>CINTHYA VIANEY LOZANO CABRERA</t>
  </si>
  <si>
    <t>RAUL ISLAS GARCIA</t>
  </si>
  <si>
    <t>MARTHA PEÑA IBARRA</t>
  </si>
  <si>
    <t>NELVIN DAEN CORTES HERNANDEZ</t>
  </si>
  <si>
    <t>MAYRA PEREZ MARTINEZ</t>
  </si>
  <si>
    <t>RECURSOS PROPIOS</t>
  </si>
  <si>
    <t>Recursos Propios</t>
  </si>
  <si>
    <t>JAZMIN LIZBETH RANGEL CANO</t>
  </si>
  <si>
    <t>RACJ9709179C8</t>
  </si>
  <si>
    <t>RACJ970917MGTNNZ07</t>
  </si>
  <si>
    <t>MAYRA MARTINEZ PEREZ</t>
  </si>
  <si>
    <t>ABRIL</t>
  </si>
  <si>
    <t>KEVIN DANIEL MEJIA</t>
  </si>
  <si>
    <t>DAMK030527EC2</t>
  </si>
  <si>
    <t>DAMK030527HHGNJVA9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</si>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</sst>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 Narrow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98">
    <xf numFmtId="0" fontId="0" fillId="0" borderId="0" xfId="0"/>
    <xf numFmtId="0" fontId="1" fillId="5" borderId="0" xfId="0" applyFont="1" applyFill="1" applyAlignment="1">
      <alignment vertical="center" wrapText="1"/>
    </xf>
    <xf numFmtId="164" fontId="1" fillId="5" borderId="0" xfId="0" applyNumberFormat="1" applyFont="1" applyFill="1" applyAlignment="1">
      <alignment vertical="center" wrapText="1"/>
    </xf>
    <xf numFmtId="0" fontId="0" fillId="8" borderId="0" xfId="0" applyFill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9" fillId="9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10" fillId="9" borderId="2" xfId="0" applyFont="1" applyFill="1" applyBorder="1"/>
    <xf numFmtId="0" fontId="10" fillId="11" borderId="2" xfId="0" applyFont="1" applyFill="1" applyBorder="1"/>
    <xf numFmtId="0" fontId="10" fillId="12" borderId="2" xfId="0" applyFont="1" applyFill="1" applyBorder="1"/>
    <xf numFmtId="0" fontId="11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10" fillId="10" borderId="2" xfId="0" applyFont="1" applyFill="1" applyBorder="1"/>
    <xf numFmtId="0" fontId="11" fillId="10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vertical="center" wrapText="1"/>
    </xf>
    <xf numFmtId="164" fontId="1" fillId="6" borderId="1" xfId="0" applyNumberFormat="1" applyFont="1" applyFill="1" applyBorder="1" applyAlignment="1">
      <alignment vertical="center" wrapText="1"/>
    </xf>
    <xf numFmtId="1" fontId="1" fillId="7" borderId="1" xfId="0" applyNumberFormat="1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vertical="center" wrapText="1"/>
    </xf>
    <xf numFmtId="0" fontId="0" fillId="8" borderId="2" xfId="0" applyFill="1" applyBorder="1"/>
    <xf numFmtId="44" fontId="8" fillId="10" borderId="2" xfId="1" applyFont="1" applyFill="1" applyBorder="1" applyAlignment="1" applyProtection="1">
      <alignment horizontal="center"/>
      <protection locked="0"/>
    </xf>
    <xf numFmtId="44" fontId="8" fillId="12" borderId="2" xfId="1" applyFont="1" applyFill="1" applyBorder="1" applyAlignment="1" applyProtection="1">
      <alignment horizontal="center"/>
      <protection locked="0"/>
    </xf>
    <xf numFmtId="0" fontId="0" fillId="12" borderId="2" xfId="0" applyFill="1" applyBorder="1" applyAlignment="1">
      <alignment horizontal="center"/>
    </xf>
    <xf numFmtId="14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3" borderId="2" xfId="0" applyFill="1" applyBorder="1"/>
    <xf numFmtId="0" fontId="0" fillId="13" borderId="2" xfId="0" applyFill="1" applyBorder="1" applyAlignment="1">
      <alignment horizontal="center"/>
    </xf>
    <xf numFmtId="14" fontId="0" fillId="13" borderId="2" xfId="0" applyNumberForma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44" fontId="0" fillId="12" borderId="2" xfId="1" applyFont="1" applyFill="1" applyBorder="1"/>
    <xf numFmtId="44" fontId="0" fillId="13" borderId="2" xfId="1" applyFont="1" applyFill="1" applyBorder="1"/>
    <xf numFmtId="44" fontId="8" fillId="9" borderId="2" xfId="1" applyFont="1" applyFill="1" applyBorder="1" applyAlignment="1" applyProtection="1">
      <alignment horizontal="center"/>
      <protection locked="0"/>
    </xf>
    <xf numFmtId="0" fontId="0" fillId="10" borderId="2" xfId="0" applyFill="1" applyBorder="1" applyAlignment="1">
      <alignment horizontal="center"/>
    </xf>
    <xf numFmtId="14" fontId="0" fillId="10" borderId="2" xfId="0" applyNumberFormat="1" applyFill="1" applyBorder="1" applyAlignment="1">
      <alignment horizontal="center"/>
    </xf>
    <xf numFmtId="44" fontId="0" fillId="10" borderId="2" xfId="1" applyFont="1" applyFill="1" applyBorder="1" applyAlignment="1">
      <alignment horizontal="center"/>
    </xf>
    <xf numFmtId="44" fontId="0" fillId="10" borderId="2" xfId="1" applyFont="1" applyFill="1" applyBorder="1"/>
    <xf numFmtId="0" fontId="0" fillId="10" borderId="2" xfId="0" applyFill="1" applyBorder="1" applyAlignment="1">
      <alignment horizontal="center" vertical="center"/>
    </xf>
    <xf numFmtId="0" fontId="0" fillId="14" borderId="2" xfId="0" applyFill="1" applyBorder="1"/>
    <xf numFmtId="0" fontId="0" fillId="14" borderId="2" xfId="0" applyFill="1" applyBorder="1" applyAlignment="1">
      <alignment horizontal="center"/>
    </xf>
    <xf numFmtId="14" fontId="0" fillId="14" borderId="2" xfId="0" applyNumberFormat="1" applyFill="1" applyBorder="1" applyAlignment="1">
      <alignment horizontal="center"/>
    </xf>
    <xf numFmtId="44" fontId="0" fillId="14" borderId="2" xfId="1" applyFont="1" applyFill="1" applyBorder="1"/>
    <xf numFmtId="0" fontId="10" fillId="10" borderId="2" xfId="0" applyFont="1" applyFill="1" applyBorder="1" applyAlignment="1">
      <alignment horizontal="center"/>
    </xf>
    <xf numFmtId="14" fontId="11" fillId="10" borderId="2" xfId="0" applyNumberFormat="1" applyFont="1" applyFill="1" applyBorder="1" applyAlignment="1">
      <alignment horizontal="center" vertical="center"/>
    </xf>
    <xf numFmtId="14" fontId="10" fillId="10" borderId="2" xfId="0" applyNumberFormat="1" applyFont="1" applyFill="1" applyBorder="1"/>
    <xf numFmtId="44" fontId="10" fillId="10" borderId="2" xfId="1" applyFont="1" applyFill="1" applyBorder="1" applyAlignment="1">
      <alignment horizontal="right"/>
    </xf>
    <xf numFmtId="0" fontId="0" fillId="9" borderId="2" xfId="0" applyFill="1" applyBorder="1" applyAlignment="1">
      <alignment horizontal="center"/>
    </xf>
    <xf numFmtId="14" fontId="0" fillId="9" borderId="2" xfId="0" applyNumberFormat="1" applyFill="1" applyBorder="1" applyAlignment="1">
      <alignment horizontal="center"/>
    </xf>
    <xf numFmtId="44" fontId="0" fillId="9" borderId="2" xfId="1" applyFont="1" applyFill="1" applyBorder="1"/>
    <xf numFmtId="0" fontId="0" fillId="9" borderId="2" xfId="0" applyFill="1" applyBorder="1" applyAlignment="1">
      <alignment horizontal="center" vertical="center"/>
    </xf>
    <xf numFmtId="0" fontId="0" fillId="15" borderId="2" xfId="0" applyFill="1" applyBorder="1"/>
    <xf numFmtId="0" fontId="0" fillId="15" borderId="2" xfId="0" applyFill="1" applyBorder="1" applyAlignment="1">
      <alignment horizontal="center"/>
    </xf>
    <xf numFmtId="14" fontId="0" fillId="15" borderId="2" xfId="0" applyNumberFormat="1" applyFill="1" applyBorder="1" applyAlignment="1">
      <alignment horizontal="center"/>
    </xf>
    <xf numFmtId="44" fontId="0" fillId="15" borderId="2" xfId="1" applyFont="1" applyFill="1" applyBorder="1"/>
    <xf numFmtId="0" fontId="10" fillId="9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/>
    </xf>
    <xf numFmtId="14" fontId="11" fillId="11" borderId="2" xfId="0" applyNumberFormat="1" applyFont="1" applyFill="1" applyBorder="1" applyAlignment="1">
      <alignment horizontal="center" vertical="center"/>
    </xf>
    <xf numFmtId="14" fontId="10" fillId="11" borderId="2" xfId="0" applyNumberFormat="1" applyFont="1" applyFill="1" applyBorder="1"/>
    <xf numFmtId="0" fontId="11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44" fontId="10" fillId="11" borderId="2" xfId="1" applyFont="1" applyFill="1" applyBorder="1" applyAlignment="1">
      <alignment horizontal="right"/>
    </xf>
    <xf numFmtId="14" fontId="10" fillId="11" borderId="2" xfId="0" applyNumberFormat="1" applyFont="1" applyFill="1" applyBorder="1" applyAlignment="1">
      <alignment horizontal="center"/>
    </xf>
    <xf numFmtId="0" fontId="10" fillId="11" borderId="2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14" fontId="10" fillId="10" borderId="2" xfId="0" applyNumberFormat="1" applyFont="1" applyFill="1" applyBorder="1" applyAlignment="1">
      <alignment horizontal="center"/>
    </xf>
    <xf numFmtId="0" fontId="10" fillId="10" borderId="2" xfId="0" applyFont="1" applyFill="1" applyBorder="1" applyAlignment="1">
      <alignment horizontal="left"/>
    </xf>
    <xf numFmtId="0" fontId="11" fillId="9" borderId="2" xfId="0" applyFont="1" applyFill="1" applyBorder="1" applyAlignment="1">
      <alignment horizontal="center" vertical="center" wrapText="1"/>
    </xf>
    <xf numFmtId="14" fontId="11" fillId="9" borderId="2" xfId="0" applyNumberFormat="1" applyFont="1" applyFill="1" applyBorder="1" applyAlignment="1">
      <alignment horizontal="center" vertical="center"/>
    </xf>
    <xf numFmtId="14" fontId="10" fillId="9" borderId="2" xfId="0" applyNumberFormat="1" applyFont="1" applyFill="1" applyBorder="1"/>
    <xf numFmtId="0" fontId="6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44" fontId="10" fillId="9" borderId="2" xfId="1" applyFont="1" applyFill="1" applyBorder="1" applyAlignment="1">
      <alignment horizontal="right"/>
    </xf>
    <xf numFmtId="14" fontId="10" fillId="9" borderId="2" xfId="0" applyNumberFormat="1" applyFont="1" applyFill="1" applyBorder="1" applyAlignment="1">
      <alignment horizontal="center"/>
    </xf>
    <xf numFmtId="0" fontId="10" fillId="9" borderId="2" xfId="0" applyFont="1" applyFill="1" applyBorder="1" applyAlignment="1">
      <alignment horizontal="left"/>
    </xf>
    <xf numFmtId="0" fontId="2" fillId="9" borderId="0" xfId="0" applyFont="1" applyFill="1"/>
    <xf numFmtId="0" fontId="5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14" fontId="5" fillId="11" borderId="2" xfId="0" applyNumberFormat="1" applyFont="1" applyFill="1" applyBorder="1" applyAlignment="1">
      <alignment horizontal="center"/>
    </xf>
    <xf numFmtId="44" fontId="6" fillId="11" borderId="0" xfId="1" applyFont="1" applyFill="1" applyAlignment="1">
      <alignment horizontal="center"/>
    </xf>
    <xf numFmtId="44" fontId="6" fillId="11" borderId="2" xfId="1" applyFont="1" applyFill="1" applyBorder="1" applyAlignment="1">
      <alignment horizontal="right"/>
    </xf>
    <xf numFmtId="44" fontId="6" fillId="11" borderId="3" xfId="1" applyFont="1" applyFill="1" applyBorder="1" applyAlignment="1">
      <alignment horizontal="center"/>
    </xf>
    <xf numFmtId="164" fontId="6" fillId="11" borderId="2" xfId="0" applyNumberFormat="1" applyFont="1" applyFill="1" applyBorder="1"/>
    <xf numFmtId="44" fontId="6" fillId="11" borderId="2" xfId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 vertical="center"/>
    </xf>
    <xf numFmtId="14" fontId="5" fillId="10" borderId="2" xfId="0" applyNumberFormat="1" applyFont="1" applyFill="1" applyBorder="1" applyAlignment="1">
      <alignment horizontal="center"/>
    </xf>
    <xf numFmtId="44" fontId="6" fillId="10" borderId="0" xfId="1" applyFont="1" applyFill="1" applyAlignment="1">
      <alignment horizontal="center"/>
    </xf>
    <xf numFmtId="44" fontId="6" fillId="10" borderId="2" xfId="1" applyFont="1" applyFill="1" applyBorder="1" applyAlignment="1">
      <alignment horizontal="right"/>
    </xf>
    <xf numFmtId="44" fontId="6" fillId="10" borderId="3" xfId="1" applyFont="1" applyFill="1" applyBorder="1" applyAlignment="1">
      <alignment horizontal="center"/>
    </xf>
    <xf numFmtId="164" fontId="6" fillId="10" borderId="2" xfId="0" applyNumberFormat="1" applyFont="1" applyFill="1" applyBorder="1"/>
    <xf numFmtId="44" fontId="6" fillId="10" borderId="2" xfId="1" applyFont="1" applyFill="1" applyBorder="1" applyAlignment="1">
      <alignment horizontal="center"/>
    </xf>
    <xf numFmtId="44" fontId="6" fillId="10" borderId="2" xfId="0" applyNumberFormat="1" applyFont="1" applyFill="1" applyBorder="1" applyAlignment="1">
      <alignment horizontal="center" vertical="center"/>
    </xf>
    <xf numFmtId="44" fontId="6" fillId="10" borderId="2" xfId="1" applyFont="1" applyFill="1" applyBorder="1" applyAlignment="1" applyProtection="1">
      <alignment horizontal="center"/>
      <protection locked="0"/>
    </xf>
    <xf numFmtId="14" fontId="5" fillId="9" borderId="2" xfId="0" applyNumberFormat="1" applyFont="1" applyFill="1" applyBorder="1" applyAlignment="1">
      <alignment horizontal="center"/>
    </xf>
    <xf numFmtId="44" fontId="6" fillId="9" borderId="0" xfId="1" applyFont="1" applyFill="1" applyAlignment="1">
      <alignment horizontal="center"/>
    </xf>
    <xf numFmtId="44" fontId="6" fillId="9" borderId="2" xfId="1" applyFont="1" applyFill="1" applyBorder="1" applyAlignment="1">
      <alignment horizontal="right"/>
    </xf>
    <xf numFmtId="44" fontId="6" fillId="9" borderId="3" xfId="1" applyFont="1" applyFill="1" applyBorder="1" applyAlignment="1">
      <alignment horizontal="center"/>
    </xf>
    <xf numFmtId="164" fontId="6" fillId="9" borderId="2" xfId="0" applyNumberFormat="1" applyFont="1" applyFill="1" applyBorder="1"/>
    <xf numFmtId="44" fontId="6" fillId="9" borderId="2" xfId="1" applyFont="1" applyFill="1" applyBorder="1" applyAlignment="1">
      <alignment horizontal="center"/>
    </xf>
    <xf numFmtId="44" fontId="6" fillId="9" borderId="2" xfId="0" applyNumberFormat="1" applyFont="1" applyFill="1" applyBorder="1" applyAlignment="1">
      <alignment horizontal="center" vertical="center"/>
    </xf>
    <xf numFmtId="44" fontId="6" fillId="9" borderId="2" xfId="1" applyFont="1" applyFill="1" applyBorder="1" applyAlignment="1" applyProtection="1">
      <alignment horizontal="center"/>
      <protection locked="0"/>
    </xf>
    <xf numFmtId="0" fontId="9" fillId="16" borderId="2" xfId="0" applyFont="1" applyFill="1" applyBorder="1" applyAlignment="1">
      <alignment horizontal="center"/>
    </xf>
    <xf numFmtId="0" fontId="10" fillId="16" borderId="2" xfId="0" applyFont="1" applyFill="1" applyBorder="1"/>
    <xf numFmtId="0" fontId="0" fillId="16" borderId="2" xfId="0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/>
    </xf>
    <xf numFmtId="14" fontId="0" fillId="16" borderId="2" xfId="0" applyNumberFormat="1" applyFill="1" applyBorder="1" applyAlignment="1">
      <alignment horizontal="center"/>
    </xf>
    <xf numFmtId="44" fontId="8" fillId="16" borderId="2" xfId="1" applyFont="1" applyFill="1" applyBorder="1" applyAlignment="1" applyProtection="1">
      <alignment horizontal="center"/>
      <protection locked="0"/>
    </xf>
    <xf numFmtId="44" fontId="0" fillId="16" borderId="2" xfId="1" applyFont="1" applyFill="1" applyBorder="1"/>
    <xf numFmtId="0" fontId="8" fillId="16" borderId="2" xfId="0" applyFont="1" applyFill="1" applyBorder="1" applyAlignment="1">
      <alignment horizontal="center" vertical="center"/>
    </xf>
    <xf numFmtId="0" fontId="10" fillId="17" borderId="2" xfId="0" applyFont="1" applyFill="1" applyBorder="1"/>
    <xf numFmtId="0" fontId="11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/>
    </xf>
    <xf numFmtId="14" fontId="11" fillId="17" borderId="2" xfId="0" applyNumberFormat="1" applyFont="1" applyFill="1" applyBorder="1" applyAlignment="1">
      <alignment horizontal="center" vertical="center"/>
    </xf>
    <xf numFmtId="14" fontId="10" fillId="17" borderId="2" xfId="0" applyNumberFormat="1" applyFont="1" applyFill="1" applyBorder="1"/>
    <xf numFmtId="0" fontId="11" fillId="17" borderId="2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/>
    </xf>
    <xf numFmtId="14" fontId="5" fillId="17" borderId="2" xfId="0" applyNumberFormat="1" applyFont="1" applyFill="1" applyBorder="1" applyAlignment="1">
      <alignment horizontal="center"/>
    </xf>
    <xf numFmtId="44" fontId="6" fillId="17" borderId="0" xfId="1" applyFont="1" applyFill="1" applyAlignment="1">
      <alignment horizontal="center"/>
    </xf>
    <xf numFmtId="44" fontId="6" fillId="17" borderId="2" xfId="1" applyFont="1" applyFill="1" applyBorder="1" applyAlignment="1">
      <alignment horizontal="right"/>
    </xf>
    <xf numFmtId="44" fontId="6" fillId="17" borderId="3" xfId="1" applyFont="1" applyFill="1" applyBorder="1" applyAlignment="1">
      <alignment horizontal="center"/>
    </xf>
    <xf numFmtId="164" fontId="6" fillId="17" borderId="2" xfId="0" applyNumberFormat="1" applyFont="1" applyFill="1" applyBorder="1"/>
    <xf numFmtId="44" fontId="10" fillId="17" borderId="2" xfId="1" applyFont="1" applyFill="1" applyBorder="1" applyAlignment="1">
      <alignment horizontal="right"/>
    </xf>
    <xf numFmtId="44" fontId="6" fillId="17" borderId="2" xfId="1" applyFont="1" applyFill="1" applyBorder="1" applyAlignment="1">
      <alignment horizontal="center"/>
    </xf>
    <xf numFmtId="0" fontId="7" fillId="17" borderId="2" xfId="0" applyFont="1" applyFill="1" applyBorder="1" applyAlignment="1">
      <alignment horizontal="center" vertical="center"/>
    </xf>
    <xf numFmtId="14" fontId="10" fillId="17" borderId="2" xfId="0" applyNumberFormat="1" applyFont="1" applyFill="1" applyBorder="1" applyAlignment="1">
      <alignment horizontal="center"/>
    </xf>
    <xf numFmtId="0" fontId="5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/>
    </xf>
    <xf numFmtId="44" fontId="6" fillId="17" borderId="2" xfId="0" applyNumberFormat="1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left"/>
    </xf>
    <xf numFmtId="44" fontId="6" fillId="17" borderId="2" xfId="1" applyFont="1" applyFill="1" applyBorder="1" applyAlignment="1" applyProtection="1">
      <alignment horizontal="center"/>
      <protection locked="0"/>
    </xf>
    <xf numFmtId="0" fontId="13" fillId="17" borderId="2" xfId="0" applyFont="1" applyFill="1" applyBorder="1" applyAlignment="1">
      <alignment horizontal="center" vertical="center"/>
    </xf>
    <xf numFmtId="0" fontId="10" fillId="18" borderId="2" xfId="0" applyFont="1" applyFill="1" applyBorder="1"/>
    <xf numFmtId="0" fontId="11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/>
    </xf>
    <xf numFmtId="14" fontId="11" fillId="18" borderId="2" xfId="0" applyNumberFormat="1" applyFont="1" applyFill="1" applyBorder="1" applyAlignment="1">
      <alignment horizontal="center" vertical="center"/>
    </xf>
    <xf numFmtId="14" fontId="10" fillId="18" borderId="2" xfId="0" applyNumberFormat="1" applyFont="1" applyFill="1" applyBorder="1"/>
    <xf numFmtId="0" fontId="11" fillId="18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/>
    </xf>
    <xf numFmtId="14" fontId="5" fillId="18" borderId="2" xfId="0" applyNumberFormat="1" applyFont="1" applyFill="1" applyBorder="1" applyAlignment="1">
      <alignment horizontal="center"/>
    </xf>
    <xf numFmtId="44" fontId="6" fillId="18" borderId="0" xfId="1" applyFont="1" applyFill="1" applyAlignment="1">
      <alignment horizontal="center"/>
    </xf>
    <xf numFmtId="44" fontId="6" fillId="18" borderId="2" xfId="1" applyFont="1" applyFill="1" applyBorder="1" applyAlignment="1">
      <alignment horizontal="right"/>
    </xf>
    <xf numFmtId="44" fontId="6" fillId="18" borderId="3" xfId="1" applyFont="1" applyFill="1" applyBorder="1" applyAlignment="1">
      <alignment horizontal="center"/>
    </xf>
    <xf numFmtId="164" fontId="6" fillId="18" borderId="2" xfId="0" applyNumberFormat="1" applyFont="1" applyFill="1" applyBorder="1"/>
    <xf numFmtId="44" fontId="10" fillId="18" borderId="2" xfId="1" applyFont="1" applyFill="1" applyBorder="1" applyAlignment="1">
      <alignment horizontal="right"/>
    </xf>
    <xf numFmtId="44" fontId="6" fillId="18" borderId="2" xfId="1" applyFont="1" applyFill="1" applyBorder="1" applyAlignment="1">
      <alignment horizontal="center"/>
    </xf>
    <xf numFmtId="0" fontId="7" fillId="18" borderId="2" xfId="0" applyFont="1" applyFill="1" applyBorder="1" applyAlignment="1">
      <alignment horizontal="center" vertical="center"/>
    </xf>
    <xf numFmtId="14" fontId="10" fillId="18" borderId="2" xfId="0" applyNumberFormat="1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/>
    </xf>
    <xf numFmtId="44" fontId="6" fillId="18" borderId="2" xfId="0" applyNumberFormat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left"/>
    </xf>
    <xf numFmtId="44" fontId="6" fillId="18" borderId="2" xfId="1" applyFont="1" applyFill="1" applyBorder="1" applyAlignment="1" applyProtection="1">
      <alignment horizontal="center"/>
      <protection locked="0"/>
    </xf>
    <xf numFmtId="0" fontId="13" fillId="18" borderId="2" xfId="0" applyFont="1" applyFill="1" applyBorder="1" applyAlignment="1">
      <alignment horizontal="center" vertical="center"/>
    </xf>
    <xf numFmtId="14" fontId="11" fillId="19" borderId="2" xfId="0" applyNumberFormat="1" applyFont="1" applyFill="1" applyBorder="1" applyAlignment="1">
      <alignment horizontal="center" vertical="center"/>
    </xf>
    <xf numFmtId="14" fontId="10" fillId="19" borderId="2" xfId="0" applyNumberFormat="1" applyFont="1" applyFill="1" applyBorder="1"/>
    <xf numFmtId="0" fontId="10" fillId="19" borderId="2" xfId="0" applyFont="1" applyFill="1" applyBorder="1"/>
    <xf numFmtId="0" fontId="11" fillId="19" borderId="2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11" fillId="19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14" fontId="5" fillId="19" borderId="2" xfId="0" applyNumberFormat="1" applyFont="1" applyFill="1" applyBorder="1" applyAlignment="1">
      <alignment horizontal="center"/>
    </xf>
    <xf numFmtId="44" fontId="6" fillId="19" borderId="2" xfId="1" applyFont="1" applyFill="1" applyBorder="1" applyAlignment="1">
      <alignment horizontal="center"/>
    </xf>
    <xf numFmtId="44" fontId="6" fillId="19" borderId="2" xfId="1" applyFont="1" applyFill="1" applyBorder="1" applyAlignment="1">
      <alignment horizontal="right"/>
    </xf>
    <xf numFmtId="44" fontId="6" fillId="19" borderId="3" xfId="1" applyFont="1" applyFill="1" applyBorder="1" applyAlignment="1">
      <alignment horizontal="center"/>
    </xf>
    <xf numFmtId="164" fontId="6" fillId="19" borderId="2" xfId="0" applyNumberFormat="1" applyFont="1" applyFill="1" applyBorder="1"/>
    <xf numFmtId="44" fontId="10" fillId="19" borderId="2" xfId="1" applyFont="1" applyFill="1" applyBorder="1" applyAlignment="1">
      <alignment horizontal="right"/>
    </xf>
    <xf numFmtId="0" fontId="10" fillId="19" borderId="2" xfId="0" applyFont="1" applyFill="1" applyBorder="1" applyAlignment="1">
      <alignment horizontal="center"/>
    </xf>
    <xf numFmtId="44" fontId="6" fillId="19" borderId="2" xfId="0" applyNumberFormat="1" applyFont="1" applyFill="1" applyBorder="1" applyAlignment="1">
      <alignment horizontal="center" vertical="center"/>
    </xf>
    <xf numFmtId="0" fontId="9" fillId="20" borderId="2" xfId="0" applyFont="1" applyFill="1" applyBorder="1" applyAlignment="1">
      <alignment horizontal="center"/>
    </xf>
    <xf numFmtId="0" fontId="10" fillId="20" borderId="2" xfId="0" applyFont="1" applyFill="1" applyBorder="1"/>
    <xf numFmtId="0" fontId="0" fillId="20" borderId="2" xfId="0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/>
    </xf>
    <xf numFmtId="14" fontId="0" fillId="20" borderId="2" xfId="0" applyNumberFormat="1" applyFill="1" applyBorder="1" applyAlignment="1">
      <alignment horizontal="center"/>
    </xf>
    <xf numFmtId="44" fontId="8" fillId="20" borderId="2" xfId="1" applyFont="1" applyFill="1" applyBorder="1" applyAlignment="1" applyProtection="1">
      <alignment horizontal="center"/>
      <protection locked="0"/>
    </xf>
    <xf numFmtId="44" fontId="0" fillId="20" borderId="2" xfId="1" applyFont="1" applyFill="1" applyBorder="1"/>
    <xf numFmtId="0" fontId="8" fillId="20" borderId="2" xfId="0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left"/>
    </xf>
    <xf numFmtId="44" fontId="6" fillId="19" borderId="2" xfId="1" applyFont="1" applyFill="1" applyBorder="1" applyAlignment="1" applyProtection="1">
      <alignment horizontal="center"/>
      <protection locked="0"/>
    </xf>
    <xf numFmtId="0" fontId="6" fillId="19" borderId="2" xfId="0" applyFont="1" applyFill="1" applyBorder="1" applyAlignment="1">
      <alignment horizontal="center" vertical="center"/>
    </xf>
    <xf numFmtId="0" fontId="10" fillId="21" borderId="2" xfId="0" applyFont="1" applyFill="1" applyBorder="1"/>
    <xf numFmtId="0" fontId="11" fillId="21" borderId="2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/>
    </xf>
    <xf numFmtId="14" fontId="11" fillId="21" borderId="2" xfId="0" applyNumberFormat="1" applyFont="1" applyFill="1" applyBorder="1" applyAlignment="1">
      <alignment horizontal="center" vertical="center"/>
    </xf>
    <xf numFmtId="14" fontId="10" fillId="21" borderId="2" xfId="0" applyNumberFormat="1" applyFont="1" applyFill="1" applyBorder="1"/>
    <xf numFmtId="0" fontId="11" fillId="21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/>
    </xf>
    <xf numFmtId="14" fontId="5" fillId="21" borderId="2" xfId="0" applyNumberFormat="1" applyFont="1" applyFill="1" applyBorder="1" applyAlignment="1">
      <alignment horizontal="center"/>
    </xf>
    <xf numFmtId="44" fontId="6" fillId="21" borderId="2" xfId="1" applyFont="1" applyFill="1" applyBorder="1" applyAlignment="1">
      <alignment horizontal="center"/>
    </xf>
    <xf numFmtId="44" fontId="6" fillId="21" borderId="2" xfId="1" applyFont="1" applyFill="1" applyBorder="1" applyAlignment="1">
      <alignment horizontal="right"/>
    </xf>
    <xf numFmtId="44" fontId="6" fillId="21" borderId="3" xfId="1" applyFont="1" applyFill="1" applyBorder="1" applyAlignment="1">
      <alignment horizontal="center"/>
    </xf>
    <xf numFmtId="164" fontId="6" fillId="21" borderId="2" xfId="0" applyNumberFormat="1" applyFont="1" applyFill="1" applyBorder="1"/>
    <xf numFmtId="44" fontId="10" fillId="21" borderId="2" xfId="1" applyFont="1" applyFill="1" applyBorder="1" applyAlignment="1">
      <alignment horizontal="right"/>
    </xf>
    <xf numFmtId="0" fontId="7" fillId="21" borderId="2" xfId="0" applyFont="1" applyFill="1" applyBorder="1" applyAlignment="1">
      <alignment horizontal="center" vertical="center"/>
    </xf>
    <xf numFmtId="0" fontId="10" fillId="22" borderId="2" xfId="0" applyFont="1" applyFill="1" applyBorder="1"/>
    <xf numFmtId="0" fontId="11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/>
    </xf>
    <xf numFmtId="14" fontId="11" fillId="22" borderId="2" xfId="0" applyNumberFormat="1" applyFont="1" applyFill="1" applyBorder="1" applyAlignment="1">
      <alignment horizontal="center" vertical="center"/>
    </xf>
    <xf numFmtId="14" fontId="10" fillId="22" borderId="2" xfId="0" applyNumberFormat="1" applyFont="1" applyFill="1" applyBorder="1"/>
    <xf numFmtId="0" fontId="11" fillId="22" borderId="2" xfId="0" applyFont="1" applyFill="1" applyBorder="1" applyAlignment="1">
      <alignment horizontal="center"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/>
    </xf>
    <xf numFmtId="14" fontId="5" fillId="22" borderId="2" xfId="0" applyNumberFormat="1" applyFont="1" applyFill="1" applyBorder="1" applyAlignment="1">
      <alignment horizontal="center"/>
    </xf>
    <xf numFmtId="44" fontId="6" fillId="22" borderId="0" xfId="1" applyFont="1" applyFill="1" applyAlignment="1">
      <alignment horizontal="center"/>
    </xf>
    <xf numFmtId="44" fontId="6" fillId="22" borderId="2" xfId="1" applyFont="1" applyFill="1" applyBorder="1" applyAlignment="1">
      <alignment horizontal="right"/>
    </xf>
    <xf numFmtId="44" fontId="6" fillId="22" borderId="3" xfId="1" applyFont="1" applyFill="1" applyBorder="1" applyAlignment="1">
      <alignment horizontal="center"/>
    </xf>
    <xf numFmtId="164" fontId="6" fillId="22" borderId="2" xfId="0" applyNumberFormat="1" applyFont="1" applyFill="1" applyBorder="1"/>
    <xf numFmtId="44" fontId="10" fillId="22" borderId="2" xfId="1" applyFont="1" applyFill="1" applyBorder="1" applyAlignment="1">
      <alignment horizontal="right"/>
    </xf>
    <xf numFmtId="44" fontId="6" fillId="22" borderId="2" xfId="1" applyFont="1" applyFill="1" applyBorder="1" applyAlignment="1">
      <alignment horizontal="center"/>
    </xf>
    <xf numFmtId="0" fontId="7" fillId="22" borderId="2" xfId="0" applyFont="1" applyFill="1" applyBorder="1" applyAlignment="1">
      <alignment horizontal="center" vertical="center"/>
    </xf>
    <xf numFmtId="14" fontId="10" fillId="22" borderId="2" xfId="0" applyNumberFormat="1" applyFont="1" applyFill="1" applyBorder="1" applyAlignment="1">
      <alignment horizontal="center"/>
    </xf>
    <xf numFmtId="0" fontId="5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/>
    </xf>
    <xf numFmtId="44" fontId="6" fillId="22" borderId="2" xfId="0" applyNumberFormat="1" applyFont="1" applyFill="1" applyBorder="1" applyAlignment="1">
      <alignment horizontal="center" vertical="center"/>
    </xf>
    <xf numFmtId="0" fontId="10" fillId="22" borderId="2" xfId="0" applyFont="1" applyFill="1" applyBorder="1" applyAlignment="1">
      <alignment horizontal="left"/>
    </xf>
    <xf numFmtId="44" fontId="6" fillId="22" borderId="2" xfId="1" applyFont="1" applyFill="1" applyBorder="1" applyAlignment="1" applyProtection="1">
      <alignment horizontal="center"/>
      <protection locked="0"/>
    </xf>
    <xf numFmtId="0" fontId="13" fillId="22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/>
    </xf>
    <xf numFmtId="0" fontId="0" fillId="17" borderId="2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/>
    </xf>
    <xf numFmtId="14" fontId="0" fillId="17" borderId="2" xfId="0" applyNumberFormat="1" applyFill="1" applyBorder="1" applyAlignment="1">
      <alignment horizontal="center"/>
    </xf>
    <xf numFmtId="44" fontId="8" fillId="17" borderId="2" xfId="1" applyFont="1" applyFill="1" applyBorder="1" applyAlignment="1" applyProtection="1">
      <alignment horizontal="center"/>
      <protection locked="0"/>
    </xf>
    <xf numFmtId="44" fontId="0" fillId="17" borderId="2" xfId="1" applyFont="1" applyFill="1" applyBorder="1"/>
    <xf numFmtId="0" fontId="8" fillId="17" borderId="2" xfId="0" applyFont="1" applyFill="1" applyBorder="1" applyAlignment="1">
      <alignment horizontal="center" vertical="center"/>
    </xf>
    <xf numFmtId="44" fontId="0" fillId="0" borderId="0" xfId="0" applyNumberFormat="1"/>
    <xf numFmtId="0" fontId="9" fillId="23" borderId="2" xfId="0" applyFont="1" applyFill="1" applyBorder="1" applyAlignment="1">
      <alignment horizontal="center"/>
    </xf>
    <xf numFmtId="0" fontId="10" fillId="23" borderId="2" xfId="0" applyFont="1" applyFill="1" applyBorder="1"/>
    <xf numFmtId="0" fontId="0" fillId="23" borderId="2" xfId="0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0" fillId="23" borderId="2" xfId="0" applyFill="1" applyBorder="1" applyAlignment="1">
      <alignment horizontal="center"/>
    </xf>
    <xf numFmtId="44" fontId="8" fillId="23" borderId="2" xfId="1" applyFont="1" applyFill="1" applyBorder="1" applyAlignment="1" applyProtection="1">
      <alignment horizontal="center"/>
      <protection locked="0"/>
    </xf>
    <xf numFmtId="44" fontId="8" fillId="5" borderId="0" xfId="1" applyFont="1" applyFill="1" applyBorder="1" applyAlignment="1" applyProtection="1">
      <alignment horizontal="center"/>
      <protection locked="0"/>
    </xf>
    <xf numFmtId="44" fontId="0" fillId="5" borderId="0" xfId="0" applyNumberFormat="1" applyFill="1"/>
    <xf numFmtId="0" fontId="10" fillId="6" borderId="2" xfId="0" applyFont="1" applyFill="1" applyBorder="1"/>
    <xf numFmtId="0" fontId="0" fillId="6" borderId="2" xfId="0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44" fontId="8" fillId="6" borderId="2" xfId="1" applyFont="1" applyFill="1" applyBorder="1" applyAlignment="1" applyProtection="1">
      <alignment horizontal="center"/>
      <protection locked="0"/>
    </xf>
    <xf numFmtId="44" fontId="0" fillId="6" borderId="2" xfId="1" applyFont="1" applyFill="1" applyBorder="1"/>
    <xf numFmtId="0" fontId="10" fillId="7" borderId="2" xfId="0" applyFont="1" applyFill="1" applyBorder="1"/>
    <xf numFmtId="0" fontId="11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/>
    </xf>
    <xf numFmtId="14" fontId="11" fillId="7" borderId="2" xfId="0" applyNumberFormat="1" applyFont="1" applyFill="1" applyBorder="1" applyAlignment="1">
      <alignment horizontal="center" vertical="center"/>
    </xf>
    <xf numFmtId="14" fontId="10" fillId="7" borderId="2" xfId="0" applyNumberFormat="1" applyFont="1" applyFill="1" applyBorder="1"/>
    <xf numFmtId="0" fontId="10" fillId="7" borderId="2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/>
    </xf>
    <xf numFmtId="44" fontId="6" fillId="7" borderId="2" xfId="1" applyFont="1" applyFill="1" applyBorder="1" applyAlignment="1" applyProtection="1">
      <alignment horizontal="center"/>
      <protection locked="0"/>
    </xf>
    <xf numFmtId="44" fontId="6" fillId="7" borderId="2" xfId="1" applyFont="1" applyFill="1" applyBorder="1" applyAlignment="1">
      <alignment horizontal="right"/>
    </xf>
    <xf numFmtId="44" fontId="6" fillId="7" borderId="3" xfId="1" applyFont="1" applyFill="1" applyBorder="1" applyAlignment="1">
      <alignment horizontal="center"/>
    </xf>
    <xf numFmtId="44" fontId="6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/>
    <xf numFmtId="44" fontId="10" fillId="7" borderId="2" xfId="1" applyFont="1" applyFill="1" applyBorder="1" applyAlignment="1">
      <alignment horizontal="right"/>
    </xf>
    <xf numFmtId="44" fontId="6" fillId="7" borderId="2" xfId="1" applyFont="1" applyFill="1" applyBorder="1" applyAlignment="1">
      <alignment horizontal="center"/>
    </xf>
    <xf numFmtId="164" fontId="2" fillId="0" borderId="0" xfId="0" applyNumberFormat="1" applyFont="1" applyBorder="1"/>
    <xf numFmtId="14" fontId="0" fillId="23" borderId="2" xfId="0" applyNumberFormat="1" applyFill="1" applyBorder="1" applyAlignment="1">
      <alignment horizontal="center"/>
    </xf>
    <xf numFmtId="44" fontId="0" fillId="23" borderId="2" xfId="1" applyFont="1" applyFill="1" applyBorder="1"/>
    <xf numFmtId="0" fontId="9" fillId="18" borderId="2" xfId="0" applyFont="1" applyFill="1" applyBorder="1" applyAlignment="1">
      <alignment horizontal="center"/>
    </xf>
    <xf numFmtId="0" fontId="0" fillId="18" borderId="2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/>
    </xf>
    <xf numFmtId="14" fontId="0" fillId="18" borderId="2" xfId="0" applyNumberFormat="1" applyFill="1" applyBorder="1" applyAlignment="1">
      <alignment horizontal="center"/>
    </xf>
    <xf numFmtId="44" fontId="8" fillId="18" borderId="2" xfId="1" applyFont="1" applyFill="1" applyBorder="1" applyAlignment="1" applyProtection="1">
      <alignment horizontal="center"/>
      <protection locked="0"/>
    </xf>
    <xf numFmtId="44" fontId="0" fillId="18" borderId="2" xfId="1" applyFont="1" applyFill="1" applyBorder="1"/>
    <xf numFmtId="0" fontId="9" fillId="6" borderId="2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  <color rgb="FF66FFFF"/>
      <color rgb="FFCCFFFF"/>
      <color rgb="FFCCFFCC"/>
      <color rgb="FFFFCCFF"/>
      <color rgb="FFFFCCCC"/>
      <color rgb="FFFFFF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114300</xdr:rowOff>
    </xdr:from>
    <xdr:to>
      <xdr:col>15</xdr:col>
      <xdr:colOff>285750</xdr:colOff>
      <xdr:row>37</xdr:row>
      <xdr:rowOff>38100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8599" y="114300"/>
          <a:ext cx="9715501" cy="6972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Instrucciones para el llenado del LEYOUTS de  Nómina: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NOTAS: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Importante en la primera pestaña (NÓMINA) deberá capturar la información como se indica en el presente instructivo.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 cambiar la primera pestaña (NÓMINA) de lugar.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 importante  no incluir títulos, logotipos,  totales y  espacios,  no dejar las siguientes celdas vacías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(A,  B, C, D, E, G, H, I, J, K, L, M, N, O, P, R, T, U)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sólo se permite dejar vacía la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 (F)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especificar las otras deducciones (Q),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otras deducciones,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finiquito o liquidación(S),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bajas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No manejar nóminas por separado (presidencia, seguridad pública, mes, etc.), sólo un archivo y una pestaña de manera consecutiva.</a:t>
          </a: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Mes: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 manera consecutiva.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No. De cuenta bancario: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 cuenta de donde se paga la nómina, Nota: escribir  la totalidad de números que corresponden a la cuenta bancaria idéntico al que se capturo en el sistema SIIAGF apartado de bancos, sin guiones ni espacios, solo números.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Número: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del trabajador según corresponda.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Tipo: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si es:	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(Base)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C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(Confianza)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E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(Eventual)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H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(Honorarios)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L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(Lista de raya)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alta: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CURP: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CURP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Área de adscripción: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 el nombre del área asignada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Plaza (de acuerdo al analitico de plazas PE-04): </a:t>
          </a:r>
          <a:r>
            <a:rPr lang="es-MX" sz="1100" b="0">
              <a:solidFill>
                <a:schemeClr val="dk1"/>
              </a:solidFill>
              <a:latin typeface="+mn-lt"/>
              <a:ea typeface="+mn-ea"/>
              <a:cs typeface="+mn-cs"/>
            </a:rPr>
            <a:t>El</a:t>
          </a:r>
          <a:r>
            <a:rPr lang="es-MX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nombre de la plaza que se plasmo en Presupuesto de Egresos que fue  autorizado por el acta de cabildo </a:t>
          </a:r>
          <a:endParaRPr lang="es-MX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Cargo: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cargo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Sueldo mensual bruto: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sueldo mensual bruto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Compensación mensual: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 importe total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percepciones: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mensual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Percepción mensual total: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(ISR)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: escribir el monto total  mensual de las retenciones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retenciones: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monto que se le retiene al trabajador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neto: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escribir el total neto que percibe el trabajador, (sueldo mensual bruto + compensación mensual + otras percepciones – retenciones – otras deducciones).</a:t>
          </a:r>
          <a:endParaRPr lang="es-MX" sz="1100">
            <a:effectLst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Finiquito o Liquidación: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escribir el importe total  que percibió el trabajador a darlo de baja, independiente del sueldo, sólo en el mes en que se liquide.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 que percibe el trabajador, sólo en el mes en que se pague.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de 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 las retenciones de aguinaldo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neto de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del aguinaldo del trabajador, (importe de aguinaldo – retenciones de aguinaldo).</a:t>
          </a:r>
        </a:p>
        <a:p>
          <a:endParaRPr lang="es-MX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0"/>
  <sheetViews>
    <sheetView tabSelected="1" topLeftCell="M1" zoomScale="110" zoomScaleNormal="110" workbookViewId="0">
      <pane ySplit="1" topLeftCell="A2" activePane="bottomLeft" state="frozen"/>
      <selection pane="bottomLeft" activeCell="P11" sqref="P11"/>
    </sheetView>
  </sheetViews>
  <sheetFormatPr baseColWidth="10" defaultColWidth="11.5703125" defaultRowHeight="13.5" x14ac:dyDescent="0.25"/>
  <cols>
    <col min="1" max="1" width="14.28515625" style="4" customWidth="1"/>
    <col min="2" max="2" width="15.42578125" style="4" customWidth="1"/>
    <col min="3" max="3" width="16" style="4" customWidth="1"/>
    <col min="4" max="5" width="14.28515625" style="5" customWidth="1"/>
    <col min="6" max="6" width="31.7109375" style="4" customWidth="1"/>
    <col min="7" max="7" width="25.5703125" style="4" customWidth="1"/>
    <col min="8" max="8" width="24.42578125" style="4" customWidth="1"/>
    <col min="9" max="9" width="21.28515625" style="4" bestFit="1" customWidth="1"/>
    <col min="10" max="10" width="23.7109375" style="4" customWidth="1"/>
    <col min="11" max="11" width="21.85546875" style="4" customWidth="1"/>
    <col min="12" max="12" width="28.42578125" style="4" customWidth="1"/>
    <col min="13" max="13" width="17.42578125" style="6" bestFit="1" customWidth="1"/>
    <col min="14" max="14" width="17.5703125" style="6" customWidth="1"/>
    <col min="15" max="15" width="15.7109375" style="6" customWidth="1"/>
    <col min="16" max="16" width="18.42578125" style="6" customWidth="1"/>
    <col min="17" max="17" width="15.140625" style="6" bestFit="1" customWidth="1"/>
    <col min="18" max="18" width="18" style="6" customWidth="1"/>
    <col min="19" max="19" width="14.140625" style="6" customWidth="1"/>
    <col min="20" max="22" width="27.7109375" style="6" bestFit="1" customWidth="1"/>
    <col min="23" max="16384" width="11.5703125" style="4"/>
  </cols>
  <sheetData>
    <row r="1" spans="1:24" s="9" customFormat="1" ht="74.25" customHeight="1" x14ac:dyDescent="0.25">
      <c r="A1" s="8" t="s">
        <v>0</v>
      </c>
      <c r="B1" s="8" t="s">
        <v>1</v>
      </c>
      <c r="C1" s="8" t="s">
        <v>2</v>
      </c>
      <c r="D1" s="10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2" t="s">
        <v>18</v>
      </c>
      <c r="T1" s="11" t="s">
        <v>19</v>
      </c>
      <c r="U1" s="11" t="s">
        <v>20</v>
      </c>
      <c r="V1" s="12" t="s">
        <v>21</v>
      </c>
      <c r="W1" s="12" t="s">
        <v>22</v>
      </c>
    </row>
    <row r="2" spans="1:24" s="13" customFormat="1" x14ac:dyDescent="0.25">
      <c r="A2" s="20" t="s">
        <v>153</v>
      </c>
      <c r="B2" s="73">
        <v>1</v>
      </c>
      <c r="C2" s="74" t="s">
        <v>31</v>
      </c>
      <c r="D2" s="75">
        <v>45540</v>
      </c>
      <c r="E2" s="76"/>
      <c r="F2" s="20" t="s">
        <v>157</v>
      </c>
      <c r="G2" s="77" t="s">
        <v>32</v>
      </c>
      <c r="H2" s="77" t="s">
        <v>33</v>
      </c>
      <c r="I2" s="78" t="s">
        <v>34</v>
      </c>
      <c r="J2" s="73" t="s">
        <v>36</v>
      </c>
      <c r="K2" s="104" t="s">
        <v>35</v>
      </c>
      <c r="L2" s="105" t="s">
        <v>187</v>
      </c>
      <c r="M2" s="106">
        <f>13732.51*2</f>
        <v>27465.02</v>
      </c>
      <c r="N2" s="107">
        <v>0</v>
      </c>
      <c r="O2" s="108">
        <v>0</v>
      </c>
      <c r="P2" s="107">
        <f>+M2-Q2</f>
        <v>23244.54</v>
      </c>
      <c r="Q2" s="107">
        <f>2110.24*2</f>
        <v>4220.4799999999996</v>
      </c>
      <c r="R2" s="107">
        <v>0</v>
      </c>
      <c r="S2" s="109">
        <f>+M2-Q2</f>
        <v>23244.54</v>
      </c>
      <c r="T2" s="107">
        <v>0</v>
      </c>
      <c r="U2" s="80">
        <v>0</v>
      </c>
      <c r="V2" s="80">
        <v>0</v>
      </c>
      <c r="W2" s="80">
        <v>0</v>
      </c>
      <c r="X2" s="18"/>
    </row>
    <row r="3" spans="1:24" s="13" customFormat="1" x14ac:dyDescent="0.25">
      <c r="A3" s="20" t="s">
        <v>153</v>
      </c>
      <c r="B3" s="73">
        <v>2</v>
      </c>
      <c r="C3" s="74" t="s">
        <v>31</v>
      </c>
      <c r="D3" s="75">
        <v>45540</v>
      </c>
      <c r="E3" s="76"/>
      <c r="F3" s="20" t="s">
        <v>158</v>
      </c>
      <c r="G3" s="77" t="s">
        <v>37</v>
      </c>
      <c r="H3" s="77" t="s">
        <v>38</v>
      </c>
      <c r="I3" s="78" t="s">
        <v>34</v>
      </c>
      <c r="J3" s="73" t="s">
        <v>40</v>
      </c>
      <c r="K3" s="104" t="s">
        <v>39</v>
      </c>
      <c r="L3" s="105" t="s">
        <v>187</v>
      </c>
      <c r="M3" s="110">
        <f>6290.66*2</f>
        <v>12581.32</v>
      </c>
      <c r="N3" s="107">
        <v>0</v>
      </c>
      <c r="O3" s="108">
        <v>0</v>
      </c>
      <c r="P3" s="107">
        <v>11443.5</v>
      </c>
      <c r="Q3" s="107">
        <f>568.91*2</f>
        <v>1137.82</v>
      </c>
      <c r="R3" s="107">
        <v>0</v>
      </c>
      <c r="S3" s="109">
        <f t="shared" ref="S3:S28" si="0">+M3-Q3</f>
        <v>11443.5</v>
      </c>
      <c r="T3" s="107">
        <v>0</v>
      </c>
      <c r="U3" s="80">
        <v>0</v>
      </c>
      <c r="V3" s="80">
        <v>0</v>
      </c>
      <c r="W3" s="80">
        <v>0</v>
      </c>
      <c r="X3" s="18"/>
    </row>
    <row r="4" spans="1:24" s="13" customFormat="1" ht="15" x14ac:dyDescent="0.25">
      <c r="A4" s="20" t="s">
        <v>153</v>
      </c>
      <c r="B4" s="73">
        <v>3</v>
      </c>
      <c r="C4" s="74" t="s">
        <v>31</v>
      </c>
      <c r="D4" s="75">
        <v>45551</v>
      </c>
      <c r="E4" s="76"/>
      <c r="F4" s="20" t="s">
        <v>159</v>
      </c>
      <c r="G4" s="77" t="s">
        <v>41</v>
      </c>
      <c r="H4" s="77" t="s">
        <v>42</v>
      </c>
      <c r="I4" s="79" t="s">
        <v>34</v>
      </c>
      <c r="J4" s="73" t="s">
        <v>44</v>
      </c>
      <c r="K4" s="78" t="s">
        <v>43</v>
      </c>
      <c r="L4" s="105" t="s">
        <v>187</v>
      </c>
      <c r="M4" s="110">
        <f>10578.11*2</f>
        <v>21156.22</v>
      </c>
      <c r="N4" s="107">
        <v>0</v>
      </c>
      <c r="O4" s="108">
        <v>0</v>
      </c>
      <c r="P4" s="107">
        <f t="shared" ref="P4:P28" si="1">+M4-Q4</f>
        <v>18283.300000000003</v>
      </c>
      <c r="Q4" s="107">
        <f>1436.46*2</f>
        <v>2872.92</v>
      </c>
      <c r="R4" s="107">
        <v>0</v>
      </c>
      <c r="S4" s="109">
        <f t="shared" si="0"/>
        <v>18283.300000000003</v>
      </c>
      <c r="T4" s="107">
        <v>0</v>
      </c>
      <c r="U4" s="80">
        <v>0</v>
      </c>
      <c r="V4" s="80">
        <v>0</v>
      </c>
      <c r="W4" s="80">
        <v>0</v>
      </c>
      <c r="X4" s="18"/>
    </row>
    <row r="5" spans="1:24" s="13" customFormat="1" x14ac:dyDescent="0.25">
      <c r="A5" s="20" t="s">
        <v>153</v>
      </c>
      <c r="B5" s="73">
        <v>4</v>
      </c>
      <c r="C5" s="74" t="s">
        <v>31</v>
      </c>
      <c r="D5" s="75">
        <v>45540</v>
      </c>
      <c r="E5" s="76"/>
      <c r="F5" s="20" t="s">
        <v>160</v>
      </c>
      <c r="G5" s="77" t="s">
        <v>45</v>
      </c>
      <c r="H5" s="77" t="s">
        <v>46</v>
      </c>
      <c r="I5" s="78" t="s">
        <v>34</v>
      </c>
      <c r="J5" s="73" t="s">
        <v>48</v>
      </c>
      <c r="K5" s="104" t="s">
        <v>47</v>
      </c>
      <c r="L5" s="105" t="s">
        <v>187</v>
      </c>
      <c r="M5" s="110">
        <f>5190.67*2</f>
        <v>10381.34</v>
      </c>
      <c r="N5" s="107">
        <v>0</v>
      </c>
      <c r="O5" s="108">
        <v>0</v>
      </c>
      <c r="P5" s="107">
        <v>9564.7800000000007</v>
      </c>
      <c r="Q5" s="107">
        <f>408.28</f>
        <v>408.28</v>
      </c>
      <c r="R5" s="107">
        <v>0</v>
      </c>
      <c r="S5" s="109">
        <f t="shared" si="0"/>
        <v>9973.06</v>
      </c>
      <c r="T5" s="107">
        <v>0</v>
      </c>
      <c r="U5" s="80">
        <v>0</v>
      </c>
      <c r="V5" s="80">
        <v>0</v>
      </c>
      <c r="W5" s="80">
        <v>0</v>
      </c>
      <c r="X5" s="18"/>
    </row>
    <row r="6" spans="1:24" s="13" customFormat="1" x14ac:dyDescent="0.25">
      <c r="A6" s="20" t="s">
        <v>153</v>
      </c>
      <c r="B6" s="73">
        <v>5</v>
      </c>
      <c r="C6" s="74" t="s">
        <v>31</v>
      </c>
      <c r="D6" s="75">
        <v>45541</v>
      </c>
      <c r="E6" s="76"/>
      <c r="F6" s="20" t="s">
        <v>161</v>
      </c>
      <c r="G6" s="77" t="s">
        <v>49</v>
      </c>
      <c r="H6" s="77" t="s">
        <v>50</v>
      </c>
      <c r="I6" s="78" t="s">
        <v>34</v>
      </c>
      <c r="J6" s="73" t="s">
        <v>52</v>
      </c>
      <c r="K6" s="104" t="s">
        <v>51</v>
      </c>
      <c r="L6" s="105" t="s">
        <v>187</v>
      </c>
      <c r="M6" s="110">
        <f>5040.87*2</f>
        <v>10081.74</v>
      </c>
      <c r="N6" s="107">
        <v>0</v>
      </c>
      <c r="O6" s="108">
        <v>0</v>
      </c>
      <c r="P6" s="107">
        <v>9297.7900000000009</v>
      </c>
      <c r="Q6" s="107">
        <f>391.87</f>
        <v>391.87</v>
      </c>
      <c r="R6" s="107">
        <v>0</v>
      </c>
      <c r="S6" s="109">
        <f t="shared" si="0"/>
        <v>9689.869999999999</v>
      </c>
      <c r="T6" s="107">
        <v>0</v>
      </c>
      <c r="U6" s="80">
        <v>0</v>
      </c>
      <c r="V6" s="80">
        <v>0</v>
      </c>
      <c r="W6" s="80">
        <v>0</v>
      </c>
      <c r="X6" s="18"/>
    </row>
    <row r="7" spans="1:24" s="13" customFormat="1" ht="42.75" customHeight="1" x14ac:dyDescent="0.25">
      <c r="A7" s="20" t="s">
        <v>153</v>
      </c>
      <c r="B7" s="73">
        <v>6</v>
      </c>
      <c r="C7" s="74" t="s">
        <v>31</v>
      </c>
      <c r="D7" s="75">
        <v>45581</v>
      </c>
      <c r="E7" s="81"/>
      <c r="F7" s="20" t="s">
        <v>162</v>
      </c>
      <c r="G7" s="77" t="s">
        <v>53</v>
      </c>
      <c r="H7" s="77" t="s">
        <v>54</v>
      </c>
      <c r="I7" s="79" t="s">
        <v>34</v>
      </c>
      <c r="J7" s="73" t="s">
        <v>56</v>
      </c>
      <c r="K7" s="97" t="s">
        <v>55</v>
      </c>
      <c r="L7" s="105" t="s">
        <v>187</v>
      </c>
      <c r="M7" s="110">
        <f>4172.1*2</f>
        <v>8344.2000000000007</v>
      </c>
      <c r="N7" s="107">
        <v>0</v>
      </c>
      <c r="O7" s="108">
        <v>0</v>
      </c>
      <c r="P7" s="107">
        <v>8344.19</v>
      </c>
      <c r="Q7" s="107">
        <v>0</v>
      </c>
      <c r="R7" s="107">
        <v>0</v>
      </c>
      <c r="S7" s="109">
        <f t="shared" si="0"/>
        <v>8344.2000000000007</v>
      </c>
      <c r="T7" s="107">
        <v>0</v>
      </c>
      <c r="U7" s="80">
        <v>0</v>
      </c>
      <c r="V7" s="80">
        <v>0</v>
      </c>
      <c r="W7" s="80">
        <v>0</v>
      </c>
      <c r="X7" s="18"/>
    </row>
    <row r="8" spans="1:24" s="13" customFormat="1" ht="25.5" x14ac:dyDescent="0.25">
      <c r="A8" s="20" t="s">
        <v>153</v>
      </c>
      <c r="B8" s="73">
        <v>7</v>
      </c>
      <c r="C8" s="74" t="s">
        <v>31</v>
      </c>
      <c r="D8" s="75">
        <v>45540</v>
      </c>
      <c r="E8" s="76"/>
      <c r="F8" s="20" t="s">
        <v>163</v>
      </c>
      <c r="G8" s="77" t="s">
        <v>57</v>
      </c>
      <c r="H8" s="77" t="s">
        <v>58</v>
      </c>
      <c r="I8" s="78" t="s">
        <v>34</v>
      </c>
      <c r="J8" s="73" t="s">
        <v>60</v>
      </c>
      <c r="K8" s="78" t="s">
        <v>59</v>
      </c>
      <c r="L8" s="105" t="s">
        <v>187</v>
      </c>
      <c r="M8" s="110">
        <f>4014.1*2</f>
        <v>8028.2</v>
      </c>
      <c r="N8" s="107">
        <v>0</v>
      </c>
      <c r="O8" s="108">
        <v>0</v>
      </c>
      <c r="P8" s="107">
        <v>8028.2</v>
      </c>
      <c r="Q8" s="107">
        <v>0</v>
      </c>
      <c r="R8" s="107">
        <v>0</v>
      </c>
      <c r="S8" s="109">
        <f t="shared" si="0"/>
        <v>8028.2</v>
      </c>
      <c r="T8" s="107">
        <v>0</v>
      </c>
      <c r="U8" s="80">
        <v>0</v>
      </c>
      <c r="V8" s="80">
        <v>0</v>
      </c>
      <c r="W8" s="80">
        <v>0</v>
      </c>
      <c r="X8" s="18"/>
    </row>
    <row r="9" spans="1:24" s="13" customFormat="1" x14ac:dyDescent="0.25">
      <c r="A9" s="20" t="s">
        <v>153</v>
      </c>
      <c r="B9" s="73">
        <v>8</v>
      </c>
      <c r="C9" s="74" t="s">
        <v>31</v>
      </c>
      <c r="D9" s="75">
        <v>45540</v>
      </c>
      <c r="E9" s="76"/>
      <c r="F9" s="20" t="s">
        <v>164</v>
      </c>
      <c r="G9" s="77" t="s">
        <v>61</v>
      </c>
      <c r="H9" s="77" t="s">
        <v>62</v>
      </c>
      <c r="I9" s="78" t="s">
        <v>34</v>
      </c>
      <c r="J9" s="73" t="s">
        <v>64</v>
      </c>
      <c r="K9" s="104" t="s">
        <v>63</v>
      </c>
      <c r="L9" s="105" t="s">
        <v>187</v>
      </c>
      <c r="M9" s="110">
        <f>4035*2</f>
        <v>8070</v>
      </c>
      <c r="N9" s="107">
        <v>0</v>
      </c>
      <c r="O9" s="108">
        <v>0</v>
      </c>
      <c r="P9" s="107">
        <f t="shared" si="1"/>
        <v>8070</v>
      </c>
      <c r="Q9" s="107">
        <v>0</v>
      </c>
      <c r="R9" s="107">
        <v>0</v>
      </c>
      <c r="S9" s="109">
        <f t="shared" si="0"/>
        <v>8070</v>
      </c>
      <c r="T9" s="107">
        <v>0</v>
      </c>
      <c r="U9" s="80">
        <v>0</v>
      </c>
      <c r="V9" s="80">
        <v>0</v>
      </c>
      <c r="W9" s="80">
        <v>0</v>
      </c>
      <c r="X9" s="18"/>
    </row>
    <row r="10" spans="1:24" s="13" customFormat="1" ht="15" x14ac:dyDescent="0.25">
      <c r="A10" s="20" t="s">
        <v>153</v>
      </c>
      <c r="B10" s="73">
        <v>9</v>
      </c>
      <c r="C10" s="74" t="s">
        <v>31</v>
      </c>
      <c r="D10" s="75">
        <v>45545</v>
      </c>
      <c r="E10" s="76"/>
      <c r="F10" s="20" t="s">
        <v>165</v>
      </c>
      <c r="G10" s="77" t="s">
        <v>65</v>
      </c>
      <c r="H10" s="77" t="s">
        <v>66</v>
      </c>
      <c r="I10" s="79" t="s">
        <v>34</v>
      </c>
      <c r="J10" s="73" t="s">
        <v>68</v>
      </c>
      <c r="K10" s="104" t="s">
        <v>67</v>
      </c>
      <c r="L10" s="105" t="s">
        <v>187</v>
      </c>
      <c r="M10" s="110">
        <f>3677.4*2</f>
        <v>7354.8</v>
      </c>
      <c r="N10" s="107">
        <v>0</v>
      </c>
      <c r="O10" s="108">
        <v>0</v>
      </c>
      <c r="P10" s="107">
        <f t="shared" si="1"/>
        <v>7354.8</v>
      </c>
      <c r="Q10" s="107">
        <v>0</v>
      </c>
      <c r="R10" s="107">
        <v>0</v>
      </c>
      <c r="S10" s="109">
        <f t="shared" si="0"/>
        <v>7354.8</v>
      </c>
      <c r="T10" s="107">
        <v>0</v>
      </c>
      <c r="U10" s="80">
        <v>0</v>
      </c>
      <c r="V10" s="80">
        <v>0</v>
      </c>
      <c r="W10" s="80">
        <v>0</v>
      </c>
      <c r="X10" s="18"/>
    </row>
    <row r="11" spans="1:24" s="13" customFormat="1" ht="28.5" customHeight="1" x14ac:dyDescent="0.25">
      <c r="A11" s="20" t="s">
        <v>153</v>
      </c>
      <c r="B11" s="73">
        <v>10</v>
      </c>
      <c r="C11" s="74" t="s">
        <v>31</v>
      </c>
      <c r="D11" s="75">
        <v>45540</v>
      </c>
      <c r="E11" s="76"/>
      <c r="F11" s="20" t="s">
        <v>166</v>
      </c>
      <c r="G11" s="77" t="s">
        <v>69</v>
      </c>
      <c r="H11" s="77" t="s">
        <v>70</v>
      </c>
      <c r="I11" s="78" t="s">
        <v>34</v>
      </c>
      <c r="J11" s="73" t="s">
        <v>72</v>
      </c>
      <c r="K11" s="78" t="s">
        <v>71</v>
      </c>
      <c r="L11" s="105" t="s">
        <v>187</v>
      </c>
      <c r="M11" s="110">
        <f>3677.5*2</f>
        <v>7355</v>
      </c>
      <c r="N11" s="107">
        <v>0</v>
      </c>
      <c r="O11" s="108">
        <v>0</v>
      </c>
      <c r="P11" s="107">
        <f t="shared" si="1"/>
        <v>7355</v>
      </c>
      <c r="Q11" s="107">
        <v>0</v>
      </c>
      <c r="R11" s="107">
        <v>0</v>
      </c>
      <c r="S11" s="109">
        <f t="shared" si="0"/>
        <v>7355</v>
      </c>
      <c r="T11" s="107">
        <v>0</v>
      </c>
      <c r="U11" s="80">
        <v>0</v>
      </c>
      <c r="V11" s="80">
        <v>0</v>
      </c>
      <c r="W11" s="80">
        <v>0</v>
      </c>
      <c r="X11" s="18"/>
    </row>
    <row r="12" spans="1:24" s="13" customFormat="1" ht="25.5" x14ac:dyDescent="0.25">
      <c r="A12" s="20" t="s">
        <v>153</v>
      </c>
      <c r="B12" s="73">
        <v>11</v>
      </c>
      <c r="C12" s="74" t="s">
        <v>31</v>
      </c>
      <c r="D12" s="75">
        <v>45580</v>
      </c>
      <c r="E12" s="76"/>
      <c r="F12" s="20" t="s">
        <v>167</v>
      </c>
      <c r="G12" s="77" t="s">
        <v>73</v>
      </c>
      <c r="H12" s="98" t="s">
        <v>74</v>
      </c>
      <c r="I12" s="78" t="s">
        <v>34</v>
      </c>
      <c r="J12" s="73" t="s">
        <v>76</v>
      </c>
      <c r="K12" s="78" t="s">
        <v>75</v>
      </c>
      <c r="L12" s="105" t="s">
        <v>187</v>
      </c>
      <c r="M12" s="110">
        <f>5434.85*2</f>
        <v>10869.7</v>
      </c>
      <c r="N12" s="107">
        <v>0</v>
      </c>
      <c r="O12" s="108">
        <v>0</v>
      </c>
      <c r="P12" s="107">
        <f t="shared" si="1"/>
        <v>10000</v>
      </c>
      <c r="Q12" s="107">
        <f>434.85*2</f>
        <v>869.7</v>
      </c>
      <c r="R12" s="107">
        <v>0</v>
      </c>
      <c r="S12" s="109">
        <f t="shared" si="0"/>
        <v>10000</v>
      </c>
      <c r="T12" s="107">
        <v>0</v>
      </c>
      <c r="U12" s="80">
        <v>0</v>
      </c>
      <c r="V12" s="80">
        <v>0</v>
      </c>
      <c r="W12" s="80">
        <v>0</v>
      </c>
      <c r="X12" s="18"/>
    </row>
    <row r="13" spans="1:24" s="13" customFormat="1" ht="25.5" customHeight="1" x14ac:dyDescent="0.25">
      <c r="A13" s="20" t="s">
        <v>153</v>
      </c>
      <c r="B13" s="73">
        <v>12</v>
      </c>
      <c r="C13" s="74" t="s">
        <v>31</v>
      </c>
      <c r="D13" s="75">
        <v>45580</v>
      </c>
      <c r="E13" s="76"/>
      <c r="F13" s="20" t="s">
        <v>168</v>
      </c>
      <c r="G13" s="77" t="s">
        <v>77</v>
      </c>
      <c r="H13" s="77" t="s">
        <v>78</v>
      </c>
      <c r="I13" s="78" t="s">
        <v>34</v>
      </c>
      <c r="J13" s="73" t="s">
        <v>80</v>
      </c>
      <c r="K13" s="78" t="s">
        <v>79</v>
      </c>
      <c r="L13" s="105" t="s">
        <v>187</v>
      </c>
      <c r="M13" s="110">
        <f>3500*2</f>
        <v>7000</v>
      </c>
      <c r="N13" s="107">
        <v>0</v>
      </c>
      <c r="O13" s="108">
        <v>0</v>
      </c>
      <c r="P13" s="107">
        <f t="shared" si="1"/>
        <v>7000</v>
      </c>
      <c r="Q13" s="107">
        <v>0</v>
      </c>
      <c r="R13" s="107">
        <v>0</v>
      </c>
      <c r="S13" s="109">
        <f t="shared" si="0"/>
        <v>7000</v>
      </c>
      <c r="T13" s="107">
        <v>0</v>
      </c>
      <c r="U13" s="80">
        <v>0</v>
      </c>
      <c r="V13" s="80">
        <v>0</v>
      </c>
      <c r="W13" s="80">
        <v>0</v>
      </c>
      <c r="X13" s="18"/>
    </row>
    <row r="14" spans="1:24" s="13" customFormat="1" ht="26.25" customHeight="1" x14ac:dyDescent="0.25">
      <c r="A14" s="20" t="s">
        <v>153</v>
      </c>
      <c r="B14" s="73">
        <v>13</v>
      </c>
      <c r="C14" s="74" t="s">
        <v>31</v>
      </c>
      <c r="D14" s="75">
        <v>45546</v>
      </c>
      <c r="E14" s="76"/>
      <c r="F14" s="20" t="s">
        <v>169</v>
      </c>
      <c r="G14" s="77" t="s">
        <v>81</v>
      </c>
      <c r="H14" s="77" t="s">
        <v>82</v>
      </c>
      <c r="I14" s="79" t="s">
        <v>34</v>
      </c>
      <c r="J14" s="73" t="s">
        <v>84</v>
      </c>
      <c r="K14" s="78" t="s">
        <v>83</v>
      </c>
      <c r="L14" s="105" t="s">
        <v>187</v>
      </c>
      <c r="M14" s="110">
        <f>4004.72*2</f>
        <v>8009.44</v>
      </c>
      <c r="N14" s="107">
        <v>0</v>
      </c>
      <c r="O14" s="108">
        <v>0</v>
      </c>
      <c r="P14" s="107">
        <f t="shared" si="1"/>
        <v>8009.44</v>
      </c>
      <c r="Q14" s="107">
        <v>0</v>
      </c>
      <c r="R14" s="107">
        <v>0</v>
      </c>
      <c r="S14" s="109">
        <f t="shared" si="0"/>
        <v>8009.44</v>
      </c>
      <c r="T14" s="107">
        <v>0</v>
      </c>
      <c r="U14" s="80">
        <v>0</v>
      </c>
      <c r="V14" s="80">
        <v>0</v>
      </c>
      <c r="W14" s="80">
        <v>0</v>
      </c>
      <c r="X14" s="18"/>
    </row>
    <row r="15" spans="1:24" s="13" customFormat="1" ht="27" customHeight="1" x14ac:dyDescent="0.25">
      <c r="A15" s="20" t="s">
        <v>153</v>
      </c>
      <c r="B15" s="73">
        <v>14</v>
      </c>
      <c r="C15" s="74" t="s">
        <v>31</v>
      </c>
      <c r="D15" s="75">
        <v>45540</v>
      </c>
      <c r="E15" s="76"/>
      <c r="F15" s="20" t="s">
        <v>170</v>
      </c>
      <c r="G15" s="77" t="s">
        <v>85</v>
      </c>
      <c r="H15" s="77" t="s">
        <v>86</v>
      </c>
      <c r="I15" s="78" t="s">
        <v>87</v>
      </c>
      <c r="J15" s="73" t="s">
        <v>89</v>
      </c>
      <c r="K15" s="78" t="s">
        <v>88</v>
      </c>
      <c r="L15" s="105" t="s">
        <v>187</v>
      </c>
      <c r="M15" s="110">
        <f>3993.05*2</f>
        <v>7986.1</v>
      </c>
      <c r="N15" s="107">
        <v>0</v>
      </c>
      <c r="O15" s="108">
        <v>0</v>
      </c>
      <c r="P15" s="107">
        <f t="shared" si="1"/>
        <v>7986.1</v>
      </c>
      <c r="Q15" s="107">
        <v>0</v>
      </c>
      <c r="R15" s="107">
        <v>0</v>
      </c>
      <c r="S15" s="109">
        <f t="shared" si="0"/>
        <v>7986.1</v>
      </c>
      <c r="T15" s="107">
        <v>0</v>
      </c>
      <c r="U15" s="80">
        <v>0</v>
      </c>
      <c r="V15" s="80">
        <v>0</v>
      </c>
      <c r="W15" s="80">
        <v>0</v>
      </c>
      <c r="X15" s="18"/>
    </row>
    <row r="16" spans="1:24" s="13" customFormat="1" ht="27" customHeight="1" x14ac:dyDescent="0.25">
      <c r="A16" s="20" t="s">
        <v>153</v>
      </c>
      <c r="B16" s="73">
        <v>15</v>
      </c>
      <c r="C16" s="74" t="s">
        <v>31</v>
      </c>
      <c r="D16" s="75">
        <v>45540</v>
      </c>
      <c r="E16" s="76"/>
      <c r="F16" s="20" t="s">
        <v>171</v>
      </c>
      <c r="G16" s="77" t="s">
        <v>90</v>
      </c>
      <c r="H16" s="77" t="s">
        <v>91</v>
      </c>
      <c r="I16" s="79" t="s">
        <v>87</v>
      </c>
      <c r="J16" s="73" t="s">
        <v>93</v>
      </c>
      <c r="K16" s="78" t="s">
        <v>92</v>
      </c>
      <c r="L16" s="105" t="s">
        <v>187</v>
      </c>
      <c r="M16" s="110">
        <f>3880.04*2</f>
        <v>7760.08</v>
      </c>
      <c r="N16" s="107">
        <v>0</v>
      </c>
      <c r="O16" s="108">
        <v>0</v>
      </c>
      <c r="P16" s="107">
        <f t="shared" si="1"/>
        <v>7760.08</v>
      </c>
      <c r="Q16" s="107">
        <v>0</v>
      </c>
      <c r="R16" s="107">
        <v>0</v>
      </c>
      <c r="S16" s="109">
        <f t="shared" si="0"/>
        <v>7760.08</v>
      </c>
      <c r="T16" s="107">
        <v>0</v>
      </c>
      <c r="U16" s="80">
        <v>0</v>
      </c>
      <c r="V16" s="80">
        <v>0</v>
      </c>
      <c r="W16" s="80">
        <v>0</v>
      </c>
      <c r="X16" s="18"/>
    </row>
    <row r="17" spans="1:24" s="13" customFormat="1" ht="14.25" customHeight="1" x14ac:dyDescent="0.25">
      <c r="A17" s="20" t="s">
        <v>153</v>
      </c>
      <c r="B17" s="73">
        <v>16</v>
      </c>
      <c r="C17" s="74" t="s">
        <v>31</v>
      </c>
      <c r="D17" s="75">
        <v>45545</v>
      </c>
      <c r="E17" s="76"/>
      <c r="F17" s="20" t="s">
        <v>172</v>
      </c>
      <c r="G17" s="77" t="s">
        <v>94</v>
      </c>
      <c r="H17" s="77" t="s">
        <v>95</v>
      </c>
      <c r="I17" s="79" t="s">
        <v>87</v>
      </c>
      <c r="J17" s="73" t="s">
        <v>97</v>
      </c>
      <c r="K17" s="78" t="s">
        <v>96</v>
      </c>
      <c r="L17" s="105" t="s">
        <v>187</v>
      </c>
      <c r="M17" s="110">
        <f>3428.37*2</f>
        <v>6856.74</v>
      </c>
      <c r="N17" s="107">
        <v>0</v>
      </c>
      <c r="O17" s="108">
        <v>0</v>
      </c>
      <c r="P17" s="107">
        <f t="shared" si="1"/>
        <v>6856.74</v>
      </c>
      <c r="Q17" s="107">
        <v>0</v>
      </c>
      <c r="R17" s="107">
        <v>0</v>
      </c>
      <c r="S17" s="109">
        <f t="shared" si="0"/>
        <v>6856.74</v>
      </c>
      <c r="T17" s="107">
        <v>0</v>
      </c>
      <c r="U17" s="80">
        <v>0</v>
      </c>
      <c r="V17" s="80">
        <v>0</v>
      </c>
      <c r="W17" s="80">
        <v>0</v>
      </c>
      <c r="X17" s="18"/>
    </row>
    <row r="18" spans="1:24" s="13" customFormat="1" ht="28.5" customHeight="1" x14ac:dyDescent="0.25">
      <c r="A18" s="20" t="s">
        <v>153</v>
      </c>
      <c r="B18" s="73">
        <v>17</v>
      </c>
      <c r="C18" s="74" t="s">
        <v>31</v>
      </c>
      <c r="D18" s="75">
        <v>45540</v>
      </c>
      <c r="E18" s="76"/>
      <c r="F18" s="20" t="s">
        <v>173</v>
      </c>
      <c r="G18" s="77" t="s">
        <v>98</v>
      </c>
      <c r="H18" s="77" t="s">
        <v>99</v>
      </c>
      <c r="I18" s="79" t="s">
        <v>87</v>
      </c>
      <c r="J18" s="73" t="s">
        <v>101</v>
      </c>
      <c r="K18" s="78" t="s">
        <v>100</v>
      </c>
      <c r="L18" s="105" t="s">
        <v>187</v>
      </c>
      <c r="M18" s="110">
        <f>2737.93*2</f>
        <v>5475.86</v>
      </c>
      <c r="N18" s="107">
        <v>0</v>
      </c>
      <c r="O18" s="108">
        <v>0</v>
      </c>
      <c r="P18" s="107">
        <f t="shared" si="1"/>
        <v>5475.86</v>
      </c>
      <c r="Q18" s="107">
        <v>0</v>
      </c>
      <c r="R18" s="107">
        <v>0</v>
      </c>
      <c r="S18" s="109">
        <f t="shared" si="0"/>
        <v>5475.86</v>
      </c>
      <c r="T18" s="107">
        <v>0</v>
      </c>
      <c r="U18" s="80">
        <v>0</v>
      </c>
      <c r="V18" s="80">
        <v>0</v>
      </c>
      <c r="W18" s="80">
        <v>0</v>
      </c>
      <c r="X18" s="18"/>
    </row>
    <row r="19" spans="1:24" s="13" customFormat="1" ht="24.75" customHeight="1" x14ac:dyDescent="0.25">
      <c r="A19" s="20" t="s">
        <v>153</v>
      </c>
      <c r="B19" s="73">
        <v>18</v>
      </c>
      <c r="C19" s="74" t="s">
        <v>31</v>
      </c>
      <c r="D19" s="75">
        <v>45545</v>
      </c>
      <c r="E19" s="76"/>
      <c r="F19" s="20" t="s">
        <v>174</v>
      </c>
      <c r="G19" s="77" t="s">
        <v>102</v>
      </c>
      <c r="H19" s="77" t="s">
        <v>103</v>
      </c>
      <c r="I19" s="79" t="s">
        <v>87</v>
      </c>
      <c r="J19" s="73" t="s">
        <v>105</v>
      </c>
      <c r="K19" s="78" t="s">
        <v>104</v>
      </c>
      <c r="L19" s="105" t="s">
        <v>187</v>
      </c>
      <c r="M19" s="110">
        <f>3993.05*2</f>
        <v>7986.1</v>
      </c>
      <c r="N19" s="107">
        <v>0</v>
      </c>
      <c r="O19" s="108">
        <v>0</v>
      </c>
      <c r="P19" s="107">
        <v>7986.11</v>
      </c>
      <c r="Q19" s="107">
        <v>0</v>
      </c>
      <c r="R19" s="107">
        <v>0</v>
      </c>
      <c r="S19" s="109">
        <f t="shared" si="0"/>
        <v>7986.1</v>
      </c>
      <c r="T19" s="107">
        <v>0</v>
      </c>
      <c r="U19" s="80">
        <v>0</v>
      </c>
      <c r="V19" s="80">
        <v>0</v>
      </c>
      <c r="W19" s="80">
        <v>0</v>
      </c>
      <c r="X19" s="18"/>
    </row>
    <row r="20" spans="1:24" s="13" customFormat="1" ht="24" customHeight="1" x14ac:dyDescent="0.25">
      <c r="A20" s="20" t="s">
        <v>153</v>
      </c>
      <c r="B20" s="73">
        <v>19</v>
      </c>
      <c r="C20" s="74" t="s">
        <v>31</v>
      </c>
      <c r="D20" s="75">
        <v>45546</v>
      </c>
      <c r="E20" s="76"/>
      <c r="F20" s="20" t="s">
        <v>175</v>
      </c>
      <c r="G20" s="77" t="s">
        <v>106</v>
      </c>
      <c r="H20" s="77" t="s">
        <v>107</v>
      </c>
      <c r="I20" s="79" t="s">
        <v>87</v>
      </c>
      <c r="J20" s="73" t="s">
        <v>109</v>
      </c>
      <c r="K20" s="78" t="s">
        <v>108</v>
      </c>
      <c r="L20" s="105" t="s">
        <v>187</v>
      </c>
      <c r="M20" s="110">
        <f>3880.04*2</f>
        <v>7760.08</v>
      </c>
      <c r="N20" s="107">
        <v>0</v>
      </c>
      <c r="O20" s="108">
        <v>0</v>
      </c>
      <c r="P20" s="107">
        <f t="shared" si="1"/>
        <v>7760.08</v>
      </c>
      <c r="Q20" s="107">
        <v>0</v>
      </c>
      <c r="R20" s="107">
        <v>0</v>
      </c>
      <c r="S20" s="109">
        <f t="shared" si="0"/>
        <v>7760.08</v>
      </c>
      <c r="T20" s="107">
        <v>0</v>
      </c>
      <c r="U20" s="80">
        <v>0</v>
      </c>
      <c r="V20" s="80">
        <v>0</v>
      </c>
      <c r="W20" s="80">
        <v>0</v>
      </c>
      <c r="X20" s="18"/>
    </row>
    <row r="21" spans="1:24" s="13" customFormat="1" ht="25.5" x14ac:dyDescent="0.25">
      <c r="A21" s="20" t="s">
        <v>153</v>
      </c>
      <c r="B21" s="73">
        <v>20</v>
      </c>
      <c r="C21" s="74" t="s">
        <v>31</v>
      </c>
      <c r="D21" s="75">
        <v>45545</v>
      </c>
      <c r="E21" s="76"/>
      <c r="F21" s="20" t="s">
        <v>176</v>
      </c>
      <c r="G21" s="77" t="s">
        <v>110</v>
      </c>
      <c r="H21" s="77" t="s">
        <v>111</v>
      </c>
      <c r="I21" s="79" t="s">
        <v>87</v>
      </c>
      <c r="J21" s="73" t="s">
        <v>113</v>
      </c>
      <c r="K21" s="78" t="s">
        <v>112</v>
      </c>
      <c r="L21" s="105" t="s">
        <v>187</v>
      </c>
      <c r="M21" s="110">
        <f>2737.93*2</f>
        <v>5475.86</v>
      </c>
      <c r="N21" s="107">
        <v>0</v>
      </c>
      <c r="O21" s="108">
        <v>0</v>
      </c>
      <c r="P21" s="107">
        <f t="shared" si="1"/>
        <v>5475.86</v>
      </c>
      <c r="Q21" s="107">
        <v>0</v>
      </c>
      <c r="R21" s="107">
        <v>0</v>
      </c>
      <c r="S21" s="109">
        <f t="shared" si="0"/>
        <v>5475.86</v>
      </c>
      <c r="T21" s="107">
        <v>0</v>
      </c>
      <c r="U21" s="80">
        <v>0</v>
      </c>
      <c r="V21" s="80">
        <v>0</v>
      </c>
      <c r="W21" s="80">
        <v>0</v>
      </c>
      <c r="X21" s="18"/>
    </row>
    <row r="22" spans="1:24" s="13" customFormat="1" ht="15" x14ac:dyDescent="0.25">
      <c r="A22" s="20" t="s">
        <v>153</v>
      </c>
      <c r="B22" s="73">
        <v>21</v>
      </c>
      <c r="C22" s="74" t="s">
        <v>31</v>
      </c>
      <c r="D22" s="75">
        <v>45546</v>
      </c>
      <c r="E22" s="76"/>
      <c r="F22" s="20" t="s">
        <v>177</v>
      </c>
      <c r="G22" s="77" t="s">
        <v>114</v>
      </c>
      <c r="H22" s="77" t="s">
        <v>115</v>
      </c>
      <c r="I22" s="79" t="s">
        <v>116</v>
      </c>
      <c r="J22" s="73" t="s">
        <v>118</v>
      </c>
      <c r="K22" s="78" t="s">
        <v>117</v>
      </c>
      <c r="L22" s="105" t="s">
        <v>187</v>
      </c>
      <c r="M22" s="110">
        <v>17374.34</v>
      </c>
      <c r="N22" s="107">
        <v>0</v>
      </c>
      <c r="O22" s="108">
        <v>0</v>
      </c>
      <c r="P22" s="107">
        <v>17374.34</v>
      </c>
      <c r="Q22" s="107">
        <f>1313.01*2</f>
        <v>2626.02</v>
      </c>
      <c r="R22" s="107">
        <v>0</v>
      </c>
      <c r="S22" s="109">
        <f t="shared" si="0"/>
        <v>14748.32</v>
      </c>
      <c r="T22" s="107">
        <v>0</v>
      </c>
      <c r="U22" s="80">
        <v>0</v>
      </c>
      <c r="V22" s="80">
        <v>0</v>
      </c>
      <c r="W22" s="80">
        <v>0</v>
      </c>
      <c r="X22" s="18"/>
    </row>
    <row r="23" spans="1:24" s="13" customFormat="1" ht="15" x14ac:dyDescent="0.25">
      <c r="A23" s="20" t="s">
        <v>153</v>
      </c>
      <c r="B23" s="73">
        <v>22</v>
      </c>
      <c r="C23" s="74" t="s">
        <v>31</v>
      </c>
      <c r="D23" s="75">
        <v>45541</v>
      </c>
      <c r="E23" s="76"/>
      <c r="F23" s="20" t="s">
        <v>178</v>
      </c>
      <c r="G23" s="77" t="s">
        <v>119</v>
      </c>
      <c r="H23" s="77" t="s">
        <v>120</v>
      </c>
      <c r="I23" s="79" t="s">
        <v>116</v>
      </c>
      <c r="J23" s="73" t="s">
        <v>122</v>
      </c>
      <c r="K23" s="104" t="s">
        <v>121</v>
      </c>
      <c r="L23" s="105" t="s">
        <v>187</v>
      </c>
      <c r="M23" s="110">
        <f>3880.05*2</f>
        <v>7760.1</v>
      </c>
      <c r="N23" s="107">
        <v>0</v>
      </c>
      <c r="O23" s="108">
        <v>0</v>
      </c>
      <c r="P23" s="107">
        <f t="shared" si="1"/>
        <v>7760.1</v>
      </c>
      <c r="Q23" s="107">
        <v>0</v>
      </c>
      <c r="R23" s="107">
        <v>0</v>
      </c>
      <c r="S23" s="109">
        <f t="shared" si="0"/>
        <v>7760.1</v>
      </c>
      <c r="T23" s="107">
        <v>0</v>
      </c>
      <c r="U23" s="80">
        <v>0</v>
      </c>
      <c r="V23" s="80">
        <v>0</v>
      </c>
      <c r="W23" s="80">
        <v>0</v>
      </c>
      <c r="X23" s="18"/>
    </row>
    <row r="24" spans="1:24" s="13" customFormat="1" ht="15" x14ac:dyDescent="0.25">
      <c r="A24" s="20" t="s">
        <v>153</v>
      </c>
      <c r="B24" s="73">
        <v>23</v>
      </c>
      <c r="C24" s="74" t="s">
        <v>31</v>
      </c>
      <c r="D24" s="75">
        <v>45557</v>
      </c>
      <c r="E24" s="76"/>
      <c r="F24" s="20" t="s">
        <v>179</v>
      </c>
      <c r="G24" s="77" t="s">
        <v>123</v>
      </c>
      <c r="H24" s="77" t="s">
        <v>124</v>
      </c>
      <c r="I24" s="79" t="s">
        <v>116</v>
      </c>
      <c r="J24" s="73" t="s">
        <v>126</v>
      </c>
      <c r="K24" s="104" t="s">
        <v>125</v>
      </c>
      <c r="L24" s="105" t="s">
        <v>187</v>
      </c>
      <c r="M24" s="110">
        <f>3880.05*2</f>
        <v>7760.1</v>
      </c>
      <c r="N24" s="107">
        <v>0</v>
      </c>
      <c r="O24" s="108">
        <v>0</v>
      </c>
      <c r="P24" s="107">
        <f t="shared" si="1"/>
        <v>7760.1</v>
      </c>
      <c r="Q24" s="107">
        <v>0</v>
      </c>
      <c r="R24" s="107">
        <v>0</v>
      </c>
      <c r="S24" s="109">
        <f t="shared" si="0"/>
        <v>7760.1</v>
      </c>
      <c r="T24" s="107">
        <v>0</v>
      </c>
      <c r="U24" s="80">
        <v>0</v>
      </c>
      <c r="V24" s="80">
        <v>0</v>
      </c>
      <c r="W24" s="80">
        <v>0</v>
      </c>
      <c r="X24" s="18"/>
    </row>
    <row r="25" spans="1:24" s="13" customFormat="1" ht="15" x14ac:dyDescent="0.25">
      <c r="A25" s="20" t="s">
        <v>153</v>
      </c>
      <c r="B25" s="73">
        <v>24</v>
      </c>
      <c r="C25" s="74" t="s">
        <v>31</v>
      </c>
      <c r="D25" s="75">
        <v>45540</v>
      </c>
      <c r="E25" s="76"/>
      <c r="F25" s="20" t="s">
        <v>180</v>
      </c>
      <c r="G25" s="77" t="s">
        <v>127</v>
      </c>
      <c r="H25" s="77" t="s">
        <v>128</v>
      </c>
      <c r="I25" s="79" t="s">
        <v>116</v>
      </c>
      <c r="J25" s="73" t="s">
        <v>130</v>
      </c>
      <c r="K25" s="104" t="s">
        <v>129</v>
      </c>
      <c r="L25" s="105" t="s">
        <v>187</v>
      </c>
      <c r="M25" s="110">
        <v>10699.62</v>
      </c>
      <c r="N25" s="107">
        <v>0</v>
      </c>
      <c r="O25" s="108">
        <v>0</v>
      </c>
      <c r="P25" s="107">
        <v>10699.62</v>
      </c>
      <c r="Q25" s="107">
        <f>498.07*2</f>
        <v>996.14</v>
      </c>
      <c r="R25" s="107">
        <v>0</v>
      </c>
      <c r="S25" s="109">
        <f t="shared" si="0"/>
        <v>9703.4800000000014</v>
      </c>
      <c r="T25" s="107">
        <v>0</v>
      </c>
      <c r="U25" s="80">
        <v>0</v>
      </c>
      <c r="V25" s="80">
        <v>0</v>
      </c>
      <c r="W25" s="80">
        <v>0</v>
      </c>
      <c r="X25" s="18"/>
    </row>
    <row r="26" spans="1:24" s="13" customFormat="1" ht="15" x14ac:dyDescent="0.25">
      <c r="A26" s="20" t="s">
        <v>153</v>
      </c>
      <c r="B26" s="73">
        <v>25</v>
      </c>
      <c r="C26" s="74" t="s">
        <v>31</v>
      </c>
      <c r="D26" s="75">
        <v>45547</v>
      </c>
      <c r="E26" s="76"/>
      <c r="F26" s="20" t="s">
        <v>181</v>
      </c>
      <c r="G26" s="77" t="s">
        <v>131</v>
      </c>
      <c r="H26" s="77" t="s">
        <v>132</v>
      </c>
      <c r="I26" s="79" t="s">
        <v>116</v>
      </c>
      <c r="J26" s="73" t="s">
        <v>134</v>
      </c>
      <c r="K26" s="97" t="s">
        <v>133</v>
      </c>
      <c r="L26" s="105" t="s">
        <v>187</v>
      </c>
      <c r="M26" s="110">
        <v>8108.04</v>
      </c>
      <c r="N26" s="107">
        <v>0</v>
      </c>
      <c r="O26" s="108">
        <v>0</v>
      </c>
      <c r="P26" s="107">
        <f t="shared" si="1"/>
        <v>8108.04</v>
      </c>
      <c r="Q26" s="107">
        <v>0</v>
      </c>
      <c r="R26" s="107">
        <v>0</v>
      </c>
      <c r="S26" s="109">
        <f t="shared" si="0"/>
        <v>8108.04</v>
      </c>
      <c r="T26" s="107">
        <v>0</v>
      </c>
      <c r="U26" s="80">
        <v>0</v>
      </c>
      <c r="V26" s="80">
        <v>0</v>
      </c>
      <c r="W26" s="80">
        <v>0</v>
      </c>
      <c r="X26" s="18"/>
    </row>
    <row r="27" spans="1:24" s="13" customFormat="1" ht="15" x14ac:dyDescent="0.25">
      <c r="A27" s="20" t="s">
        <v>153</v>
      </c>
      <c r="B27" s="73">
        <v>26</v>
      </c>
      <c r="C27" s="74" t="s">
        <v>31</v>
      </c>
      <c r="D27" s="75">
        <v>45541</v>
      </c>
      <c r="E27" s="76"/>
      <c r="F27" s="20" t="s">
        <v>182</v>
      </c>
      <c r="G27" s="77" t="s">
        <v>135</v>
      </c>
      <c r="H27" s="77" t="s">
        <v>136</v>
      </c>
      <c r="I27" s="79" t="s">
        <v>116</v>
      </c>
      <c r="J27" s="73" t="s">
        <v>138</v>
      </c>
      <c r="K27" s="78" t="s">
        <v>137</v>
      </c>
      <c r="L27" s="105" t="s">
        <v>187</v>
      </c>
      <c r="M27" s="110">
        <v>9135.64</v>
      </c>
      <c r="N27" s="107">
        <v>0</v>
      </c>
      <c r="O27" s="108">
        <v>0</v>
      </c>
      <c r="P27" s="107">
        <v>9135.64</v>
      </c>
      <c r="Q27" s="107">
        <f>382.09</f>
        <v>382.09</v>
      </c>
      <c r="R27" s="107">
        <v>0</v>
      </c>
      <c r="S27" s="109">
        <f t="shared" si="0"/>
        <v>8753.5499999999993</v>
      </c>
      <c r="T27" s="107">
        <v>0</v>
      </c>
      <c r="U27" s="80">
        <v>0</v>
      </c>
      <c r="V27" s="80">
        <v>0</v>
      </c>
      <c r="W27" s="80">
        <v>0</v>
      </c>
      <c r="X27" s="18"/>
    </row>
    <row r="28" spans="1:24" s="13" customFormat="1" ht="25.5" x14ac:dyDescent="0.25">
      <c r="A28" s="20" t="s">
        <v>153</v>
      </c>
      <c r="B28" s="73">
        <v>30</v>
      </c>
      <c r="C28" s="74" t="s">
        <v>31</v>
      </c>
      <c r="D28" s="75">
        <v>45566</v>
      </c>
      <c r="E28" s="76"/>
      <c r="F28" s="82" t="s">
        <v>192</v>
      </c>
      <c r="G28" s="77" t="s">
        <v>150</v>
      </c>
      <c r="H28" s="77" t="s">
        <v>147</v>
      </c>
      <c r="I28" s="79" t="s">
        <v>34</v>
      </c>
      <c r="J28" s="73" t="s">
        <v>152</v>
      </c>
      <c r="K28" s="78" t="s">
        <v>151</v>
      </c>
      <c r="L28" s="105" t="s">
        <v>187</v>
      </c>
      <c r="M28" s="110">
        <v>7794</v>
      </c>
      <c r="N28" s="107">
        <v>0</v>
      </c>
      <c r="O28" s="108">
        <v>0</v>
      </c>
      <c r="P28" s="107">
        <f t="shared" si="1"/>
        <v>7794</v>
      </c>
      <c r="Q28" s="107">
        <v>0</v>
      </c>
      <c r="R28" s="107">
        <v>0</v>
      </c>
      <c r="S28" s="109">
        <f t="shared" si="0"/>
        <v>7794</v>
      </c>
      <c r="T28" s="107">
        <v>0</v>
      </c>
      <c r="U28" s="80">
        <v>0</v>
      </c>
      <c r="V28" s="80">
        <v>0</v>
      </c>
      <c r="W28" s="80">
        <v>0</v>
      </c>
      <c r="X28" s="18"/>
    </row>
    <row r="29" spans="1:24" s="13" customFormat="1" x14ac:dyDescent="0.25">
      <c r="A29" s="25" t="s">
        <v>154</v>
      </c>
      <c r="B29" s="83">
        <v>1</v>
      </c>
      <c r="C29" s="59" t="s">
        <v>31</v>
      </c>
      <c r="D29" s="60">
        <v>45540</v>
      </c>
      <c r="E29" s="61"/>
      <c r="F29" s="25" t="s">
        <v>157</v>
      </c>
      <c r="G29" s="26" t="s">
        <v>32</v>
      </c>
      <c r="H29" s="26" t="s">
        <v>33</v>
      </c>
      <c r="I29" s="84" t="s">
        <v>34</v>
      </c>
      <c r="J29" s="83" t="s">
        <v>36</v>
      </c>
      <c r="K29" s="111" t="s">
        <v>35</v>
      </c>
      <c r="L29" s="112" t="s">
        <v>187</v>
      </c>
      <c r="M29" s="113">
        <f>13732.51*2</f>
        <v>27465.02</v>
      </c>
      <c r="N29" s="114">
        <v>0</v>
      </c>
      <c r="O29" s="115">
        <v>0</v>
      </c>
      <c r="P29" s="114">
        <f>+M29-Q29</f>
        <v>23244.54</v>
      </c>
      <c r="Q29" s="114">
        <f>2110.24*2</f>
        <v>4220.4799999999996</v>
      </c>
      <c r="R29" s="114">
        <v>0</v>
      </c>
      <c r="S29" s="116">
        <f>+M29-Q29</f>
        <v>23244.54</v>
      </c>
      <c r="T29" s="114">
        <v>0</v>
      </c>
      <c r="U29" s="62">
        <v>0</v>
      </c>
      <c r="V29" s="62">
        <v>0</v>
      </c>
      <c r="W29" s="62">
        <v>0</v>
      </c>
    </row>
    <row r="30" spans="1:24" s="13" customFormat="1" x14ac:dyDescent="0.25">
      <c r="A30" s="25" t="s">
        <v>154</v>
      </c>
      <c r="B30" s="83">
        <v>2</v>
      </c>
      <c r="C30" s="59" t="s">
        <v>31</v>
      </c>
      <c r="D30" s="60">
        <v>45540</v>
      </c>
      <c r="E30" s="61"/>
      <c r="F30" s="25" t="s">
        <v>158</v>
      </c>
      <c r="G30" s="26" t="s">
        <v>37</v>
      </c>
      <c r="H30" s="26" t="s">
        <v>38</v>
      </c>
      <c r="I30" s="84" t="s">
        <v>34</v>
      </c>
      <c r="J30" s="83" t="s">
        <v>40</v>
      </c>
      <c r="K30" s="111" t="s">
        <v>39</v>
      </c>
      <c r="L30" s="112" t="s">
        <v>187</v>
      </c>
      <c r="M30" s="117">
        <f>6290.66*2</f>
        <v>12581.32</v>
      </c>
      <c r="N30" s="114">
        <v>0</v>
      </c>
      <c r="O30" s="115">
        <v>0</v>
      </c>
      <c r="P30" s="114">
        <v>11443.5</v>
      </c>
      <c r="Q30" s="114">
        <f>568.91*2</f>
        <v>1137.82</v>
      </c>
      <c r="R30" s="114">
        <v>0</v>
      </c>
      <c r="S30" s="116">
        <f t="shared" ref="S30:S57" si="2">+M30-Q30</f>
        <v>11443.5</v>
      </c>
      <c r="T30" s="114">
        <v>0</v>
      </c>
      <c r="U30" s="62">
        <v>0</v>
      </c>
      <c r="V30" s="62">
        <v>0</v>
      </c>
      <c r="W30" s="62">
        <v>0</v>
      </c>
    </row>
    <row r="31" spans="1:24" s="13" customFormat="1" ht="15" x14ac:dyDescent="0.25">
      <c r="A31" s="25" t="s">
        <v>154</v>
      </c>
      <c r="B31" s="83">
        <v>3</v>
      </c>
      <c r="C31" s="59" t="s">
        <v>31</v>
      </c>
      <c r="D31" s="60">
        <v>45551</v>
      </c>
      <c r="E31" s="61"/>
      <c r="F31" s="25" t="s">
        <v>159</v>
      </c>
      <c r="G31" s="26" t="s">
        <v>41</v>
      </c>
      <c r="H31" s="26" t="s">
        <v>42</v>
      </c>
      <c r="I31" s="85" t="s">
        <v>34</v>
      </c>
      <c r="J31" s="83" t="s">
        <v>44</v>
      </c>
      <c r="K31" s="84" t="s">
        <v>43</v>
      </c>
      <c r="L31" s="112" t="s">
        <v>187</v>
      </c>
      <c r="M31" s="117">
        <f>10578.11*2</f>
        <v>21156.22</v>
      </c>
      <c r="N31" s="114">
        <v>0</v>
      </c>
      <c r="O31" s="115">
        <v>0</v>
      </c>
      <c r="P31" s="114">
        <f t="shared" ref="P31" si="3">+M31-Q31</f>
        <v>18283.300000000003</v>
      </c>
      <c r="Q31" s="114">
        <f>1436.46*2</f>
        <v>2872.92</v>
      </c>
      <c r="R31" s="114">
        <v>0</v>
      </c>
      <c r="S31" s="116">
        <f t="shared" si="2"/>
        <v>18283.300000000003</v>
      </c>
      <c r="T31" s="114">
        <v>0</v>
      </c>
      <c r="U31" s="62">
        <v>0</v>
      </c>
      <c r="V31" s="62">
        <v>0</v>
      </c>
      <c r="W31" s="62">
        <v>0</v>
      </c>
    </row>
    <row r="32" spans="1:24" s="13" customFormat="1" x14ac:dyDescent="0.25">
      <c r="A32" s="25" t="s">
        <v>154</v>
      </c>
      <c r="B32" s="83">
        <v>4</v>
      </c>
      <c r="C32" s="59" t="s">
        <v>31</v>
      </c>
      <c r="D32" s="60">
        <v>45540</v>
      </c>
      <c r="E32" s="61"/>
      <c r="F32" s="25" t="s">
        <v>160</v>
      </c>
      <c r="G32" s="26" t="s">
        <v>45</v>
      </c>
      <c r="H32" s="26" t="s">
        <v>46</v>
      </c>
      <c r="I32" s="84" t="s">
        <v>34</v>
      </c>
      <c r="J32" s="83" t="s">
        <v>48</v>
      </c>
      <c r="K32" s="111" t="s">
        <v>47</v>
      </c>
      <c r="L32" s="112" t="s">
        <v>187</v>
      </c>
      <c r="M32" s="117">
        <f>5190.67*2</f>
        <v>10381.34</v>
      </c>
      <c r="N32" s="114">
        <v>0</v>
      </c>
      <c r="O32" s="115">
        <v>0</v>
      </c>
      <c r="P32" s="114">
        <v>9564.7800000000007</v>
      </c>
      <c r="Q32" s="114">
        <f>408.28</f>
        <v>408.28</v>
      </c>
      <c r="R32" s="114">
        <v>0</v>
      </c>
      <c r="S32" s="116">
        <f t="shared" si="2"/>
        <v>9973.06</v>
      </c>
      <c r="T32" s="114">
        <v>0</v>
      </c>
      <c r="U32" s="62">
        <v>0</v>
      </c>
      <c r="V32" s="62">
        <v>0</v>
      </c>
      <c r="W32" s="62">
        <v>0</v>
      </c>
    </row>
    <row r="33" spans="1:23" s="13" customFormat="1" x14ac:dyDescent="0.25">
      <c r="A33" s="25" t="s">
        <v>154</v>
      </c>
      <c r="B33" s="83">
        <v>5</v>
      </c>
      <c r="C33" s="59" t="s">
        <v>31</v>
      </c>
      <c r="D33" s="60">
        <v>45541</v>
      </c>
      <c r="E33" s="61"/>
      <c r="F33" s="25" t="s">
        <v>161</v>
      </c>
      <c r="G33" s="26" t="s">
        <v>49</v>
      </c>
      <c r="H33" s="26" t="s">
        <v>50</v>
      </c>
      <c r="I33" s="84" t="s">
        <v>34</v>
      </c>
      <c r="J33" s="83" t="s">
        <v>52</v>
      </c>
      <c r="K33" s="111" t="s">
        <v>51</v>
      </c>
      <c r="L33" s="112" t="s">
        <v>187</v>
      </c>
      <c r="M33" s="117">
        <f>5040.87*2</f>
        <v>10081.74</v>
      </c>
      <c r="N33" s="114">
        <v>0</v>
      </c>
      <c r="O33" s="115">
        <v>0</v>
      </c>
      <c r="P33" s="114">
        <v>9297.7900000000009</v>
      </c>
      <c r="Q33" s="114">
        <f>391.87</f>
        <v>391.87</v>
      </c>
      <c r="R33" s="114">
        <v>0</v>
      </c>
      <c r="S33" s="116">
        <f t="shared" si="2"/>
        <v>9689.869999999999</v>
      </c>
      <c r="T33" s="114">
        <v>0</v>
      </c>
      <c r="U33" s="62">
        <v>0</v>
      </c>
      <c r="V33" s="62">
        <v>0</v>
      </c>
      <c r="W33" s="62">
        <v>0</v>
      </c>
    </row>
    <row r="34" spans="1:23" s="13" customFormat="1" ht="38.25" x14ac:dyDescent="0.25">
      <c r="A34" s="25" t="s">
        <v>154</v>
      </c>
      <c r="B34" s="83">
        <v>6</v>
      </c>
      <c r="C34" s="59" t="s">
        <v>31</v>
      </c>
      <c r="D34" s="60">
        <v>45581</v>
      </c>
      <c r="E34" s="86"/>
      <c r="F34" s="25" t="s">
        <v>162</v>
      </c>
      <c r="G34" s="26" t="s">
        <v>53</v>
      </c>
      <c r="H34" s="26" t="s">
        <v>54</v>
      </c>
      <c r="I34" s="85" t="s">
        <v>34</v>
      </c>
      <c r="J34" s="83" t="s">
        <v>56</v>
      </c>
      <c r="K34" s="99" t="s">
        <v>55</v>
      </c>
      <c r="L34" s="112" t="s">
        <v>187</v>
      </c>
      <c r="M34" s="117">
        <f>4172.1*2</f>
        <v>8344.2000000000007</v>
      </c>
      <c r="N34" s="114">
        <v>0</v>
      </c>
      <c r="O34" s="115">
        <v>0</v>
      </c>
      <c r="P34" s="114">
        <v>8344.19</v>
      </c>
      <c r="Q34" s="114">
        <v>0</v>
      </c>
      <c r="R34" s="114">
        <v>0</v>
      </c>
      <c r="S34" s="116">
        <f t="shared" si="2"/>
        <v>8344.2000000000007</v>
      </c>
      <c r="T34" s="114">
        <v>0</v>
      </c>
      <c r="U34" s="62">
        <v>0</v>
      </c>
      <c r="V34" s="62">
        <v>0</v>
      </c>
      <c r="W34" s="62">
        <v>0</v>
      </c>
    </row>
    <row r="35" spans="1:23" s="13" customFormat="1" ht="25.5" x14ac:dyDescent="0.25">
      <c r="A35" s="25" t="s">
        <v>154</v>
      </c>
      <c r="B35" s="83">
        <v>7</v>
      </c>
      <c r="C35" s="59" t="s">
        <v>31</v>
      </c>
      <c r="D35" s="60">
        <v>45540</v>
      </c>
      <c r="E35" s="61"/>
      <c r="F35" s="25" t="s">
        <v>163</v>
      </c>
      <c r="G35" s="26" t="s">
        <v>57</v>
      </c>
      <c r="H35" s="26" t="s">
        <v>58</v>
      </c>
      <c r="I35" s="84" t="s">
        <v>34</v>
      </c>
      <c r="J35" s="83" t="s">
        <v>60</v>
      </c>
      <c r="K35" s="84" t="s">
        <v>59</v>
      </c>
      <c r="L35" s="112" t="s">
        <v>187</v>
      </c>
      <c r="M35" s="117">
        <f>4014.1*2</f>
        <v>8028.2</v>
      </c>
      <c r="N35" s="114">
        <v>0</v>
      </c>
      <c r="O35" s="115">
        <v>0</v>
      </c>
      <c r="P35" s="114">
        <v>8028.2</v>
      </c>
      <c r="Q35" s="114">
        <v>0</v>
      </c>
      <c r="R35" s="114">
        <v>0</v>
      </c>
      <c r="S35" s="116">
        <f t="shared" si="2"/>
        <v>8028.2</v>
      </c>
      <c r="T35" s="114">
        <v>0</v>
      </c>
      <c r="U35" s="62">
        <v>0</v>
      </c>
      <c r="V35" s="62">
        <v>0</v>
      </c>
      <c r="W35" s="62">
        <v>0</v>
      </c>
    </row>
    <row r="36" spans="1:23" s="13" customFormat="1" x14ac:dyDescent="0.25">
      <c r="A36" s="25" t="s">
        <v>154</v>
      </c>
      <c r="B36" s="83">
        <v>8</v>
      </c>
      <c r="C36" s="59" t="s">
        <v>31</v>
      </c>
      <c r="D36" s="60">
        <v>45540</v>
      </c>
      <c r="E36" s="61"/>
      <c r="F36" s="25" t="s">
        <v>164</v>
      </c>
      <c r="G36" s="26" t="s">
        <v>61</v>
      </c>
      <c r="H36" s="26" t="s">
        <v>62</v>
      </c>
      <c r="I36" s="84" t="s">
        <v>34</v>
      </c>
      <c r="J36" s="83" t="s">
        <v>64</v>
      </c>
      <c r="K36" s="111" t="s">
        <v>63</v>
      </c>
      <c r="L36" s="112" t="s">
        <v>187</v>
      </c>
      <c r="M36" s="117">
        <f>4035*2</f>
        <v>8070</v>
      </c>
      <c r="N36" s="114">
        <v>0</v>
      </c>
      <c r="O36" s="115">
        <v>0</v>
      </c>
      <c r="P36" s="114">
        <f t="shared" ref="P36:P45" si="4">+M36-Q36</f>
        <v>8070</v>
      </c>
      <c r="Q36" s="114">
        <v>0</v>
      </c>
      <c r="R36" s="114">
        <v>0</v>
      </c>
      <c r="S36" s="116">
        <f t="shared" si="2"/>
        <v>8070</v>
      </c>
      <c r="T36" s="114">
        <v>0</v>
      </c>
      <c r="U36" s="62">
        <v>0</v>
      </c>
      <c r="V36" s="62">
        <v>0</v>
      </c>
      <c r="W36" s="62">
        <v>0</v>
      </c>
    </row>
    <row r="37" spans="1:23" s="13" customFormat="1" ht="15" x14ac:dyDescent="0.25">
      <c r="A37" s="25" t="s">
        <v>154</v>
      </c>
      <c r="B37" s="83">
        <v>9</v>
      </c>
      <c r="C37" s="59" t="s">
        <v>31</v>
      </c>
      <c r="D37" s="60">
        <v>45545</v>
      </c>
      <c r="E37" s="61"/>
      <c r="F37" s="25" t="s">
        <v>165</v>
      </c>
      <c r="G37" s="26" t="s">
        <v>65</v>
      </c>
      <c r="H37" s="26" t="s">
        <v>66</v>
      </c>
      <c r="I37" s="85" t="s">
        <v>34</v>
      </c>
      <c r="J37" s="83" t="s">
        <v>68</v>
      </c>
      <c r="K37" s="111" t="s">
        <v>67</v>
      </c>
      <c r="L37" s="112" t="s">
        <v>187</v>
      </c>
      <c r="M37" s="117">
        <f>3677.4*2</f>
        <v>7354.8</v>
      </c>
      <c r="N37" s="114">
        <v>0</v>
      </c>
      <c r="O37" s="115">
        <v>0</v>
      </c>
      <c r="P37" s="114">
        <f t="shared" si="4"/>
        <v>7354.8</v>
      </c>
      <c r="Q37" s="114">
        <v>0</v>
      </c>
      <c r="R37" s="114">
        <v>0</v>
      </c>
      <c r="S37" s="116">
        <f t="shared" si="2"/>
        <v>7354.8</v>
      </c>
      <c r="T37" s="114">
        <v>0</v>
      </c>
      <c r="U37" s="62">
        <v>0</v>
      </c>
      <c r="V37" s="62">
        <v>0</v>
      </c>
      <c r="W37" s="62">
        <v>0</v>
      </c>
    </row>
    <row r="38" spans="1:23" s="13" customFormat="1" ht="25.5" x14ac:dyDescent="0.25">
      <c r="A38" s="25" t="s">
        <v>154</v>
      </c>
      <c r="B38" s="83">
        <v>10</v>
      </c>
      <c r="C38" s="59" t="s">
        <v>31</v>
      </c>
      <c r="D38" s="60">
        <v>45540</v>
      </c>
      <c r="E38" s="61"/>
      <c r="F38" s="25" t="s">
        <v>166</v>
      </c>
      <c r="G38" s="26" t="s">
        <v>69</v>
      </c>
      <c r="H38" s="26" t="s">
        <v>70</v>
      </c>
      <c r="I38" s="84" t="s">
        <v>34</v>
      </c>
      <c r="J38" s="83" t="s">
        <v>72</v>
      </c>
      <c r="K38" s="84" t="s">
        <v>71</v>
      </c>
      <c r="L38" s="112" t="s">
        <v>187</v>
      </c>
      <c r="M38" s="117">
        <f>3677.5*2</f>
        <v>7355</v>
      </c>
      <c r="N38" s="114">
        <v>0</v>
      </c>
      <c r="O38" s="115">
        <v>0</v>
      </c>
      <c r="P38" s="114">
        <f t="shared" si="4"/>
        <v>7355</v>
      </c>
      <c r="Q38" s="114">
        <v>0</v>
      </c>
      <c r="R38" s="114">
        <v>0</v>
      </c>
      <c r="S38" s="116">
        <f t="shared" si="2"/>
        <v>7355</v>
      </c>
      <c r="T38" s="114">
        <v>0</v>
      </c>
      <c r="U38" s="62">
        <v>0</v>
      </c>
      <c r="V38" s="62">
        <v>0</v>
      </c>
      <c r="W38" s="62">
        <v>0</v>
      </c>
    </row>
    <row r="39" spans="1:23" s="13" customFormat="1" ht="25.5" x14ac:dyDescent="0.25">
      <c r="A39" s="25" t="s">
        <v>154</v>
      </c>
      <c r="B39" s="83">
        <v>11</v>
      </c>
      <c r="C39" s="59" t="s">
        <v>31</v>
      </c>
      <c r="D39" s="60">
        <v>45580</v>
      </c>
      <c r="E39" s="61"/>
      <c r="F39" s="25" t="s">
        <v>167</v>
      </c>
      <c r="G39" s="26" t="s">
        <v>73</v>
      </c>
      <c r="H39" s="100" t="s">
        <v>74</v>
      </c>
      <c r="I39" s="84" t="s">
        <v>34</v>
      </c>
      <c r="J39" s="83" t="s">
        <v>76</v>
      </c>
      <c r="K39" s="84" t="s">
        <v>75</v>
      </c>
      <c r="L39" s="112" t="s">
        <v>187</v>
      </c>
      <c r="M39" s="117">
        <f>5434.85*2</f>
        <v>10869.7</v>
      </c>
      <c r="N39" s="114">
        <v>0</v>
      </c>
      <c r="O39" s="115">
        <v>0</v>
      </c>
      <c r="P39" s="114">
        <f t="shared" si="4"/>
        <v>10000</v>
      </c>
      <c r="Q39" s="114">
        <f>434.85*2</f>
        <v>869.7</v>
      </c>
      <c r="R39" s="114">
        <v>0</v>
      </c>
      <c r="S39" s="116">
        <f t="shared" si="2"/>
        <v>10000</v>
      </c>
      <c r="T39" s="114">
        <v>0</v>
      </c>
      <c r="U39" s="62">
        <v>0</v>
      </c>
      <c r="V39" s="62">
        <v>0</v>
      </c>
      <c r="W39" s="62">
        <v>0</v>
      </c>
    </row>
    <row r="40" spans="1:23" s="13" customFormat="1" ht="25.5" x14ac:dyDescent="0.25">
      <c r="A40" s="25" t="s">
        <v>154</v>
      </c>
      <c r="B40" s="83">
        <v>12</v>
      </c>
      <c r="C40" s="59" t="s">
        <v>31</v>
      </c>
      <c r="D40" s="60">
        <v>45580</v>
      </c>
      <c r="E40" s="61"/>
      <c r="F40" s="25" t="s">
        <v>168</v>
      </c>
      <c r="G40" s="26" t="s">
        <v>77</v>
      </c>
      <c r="H40" s="26" t="s">
        <v>78</v>
      </c>
      <c r="I40" s="84" t="s">
        <v>34</v>
      </c>
      <c r="J40" s="83" t="s">
        <v>80</v>
      </c>
      <c r="K40" s="84" t="s">
        <v>79</v>
      </c>
      <c r="L40" s="112" t="s">
        <v>187</v>
      </c>
      <c r="M40" s="117">
        <f>3500*2</f>
        <v>7000</v>
      </c>
      <c r="N40" s="114">
        <v>0</v>
      </c>
      <c r="O40" s="115">
        <v>0</v>
      </c>
      <c r="P40" s="114">
        <f t="shared" si="4"/>
        <v>7000</v>
      </c>
      <c r="Q40" s="114">
        <v>0</v>
      </c>
      <c r="R40" s="114">
        <v>0</v>
      </c>
      <c r="S40" s="116">
        <f t="shared" si="2"/>
        <v>7000</v>
      </c>
      <c r="T40" s="114">
        <v>0</v>
      </c>
      <c r="U40" s="62">
        <v>0</v>
      </c>
      <c r="V40" s="62">
        <v>0</v>
      </c>
      <c r="W40" s="62">
        <v>0</v>
      </c>
    </row>
    <row r="41" spans="1:23" s="13" customFormat="1" ht="25.5" x14ac:dyDescent="0.25">
      <c r="A41" s="25" t="s">
        <v>154</v>
      </c>
      <c r="B41" s="83">
        <v>13</v>
      </c>
      <c r="C41" s="59" t="s">
        <v>31</v>
      </c>
      <c r="D41" s="60">
        <v>45546</v>
      </c>
      <c r="E41" s="61"/>
      <c r="F41" s="25" t="s">
        <v>169</v>
      </c>
      <c r="G41" s="26" t="s">
        <v>81</v>
      </c>
      <c r="H41" s="26" t="s">
        <v>82</v>
      </c>
      <c r="I41" s="85" t="s">
        <v>34</v>
      </c>
      <c r="J41" s="83" t="s">
        <v>84</v>
      </c>
      <c r="K41" s="84" t="s">
        <v>83</v>
      </c>
      <c r="L41" s="112" t="s">
        <v>187</v>
      </c>
      <c r="M41" s="117">
        <f>4004.72*2</f>
        <v>8009.44</v>
      </c>
      <c r="N41" s="114">
        <v>0</v>
      </c>
      <c r="O41" s="115">
        <v>0</v>
      </c>
      <c r="P41" s="114">
        <f t="shared" si="4"/>
        <v>8009.44</v>
      </c>
      <c r="Q41" s="114">
        <v>0</v>
      </c>
      <c r="R41" s="114">
        <v>0</v>
      </c>
      <c r="S41" s="116">
        <f t="shared" si="2"/>
        <v>8009.44</v>
      </c>
      <c r="T41" s="114">
        <v>0</v>
      </c>
      <c r="U41" s="62">
        <v>0</v>
      </c>
      <c r="V41" s="62">
        <v>0</v>
      </c>
      <c r="W41" s="62">
        <v>0</v>
      </c>
    </row>
    <row r="42" spans="1:23" s="13" customFormat="1" ht="25.5" x14ac:dyDescent="0.25">
      <c r="A42" s="25" t="s">
        <v>154</v>
      </c>
      <c r="B42" s="83">
        <v>14</v>
      </c>
      <c r="C42" s="59" t="s">
        <v>31</v>
      </c>
      <c r="D42" s="60">
        <v>45540</v>
      </c>
      <c r="E42" s="61"/>
      <c r="F42" s="25" t="s">
        <v>170</v>
      </c>
      <c r="G42" s="26" t="s">
        <v>85</v>
      </c>
      <c r="H42" s="26" t="s">
        <v>86</v>
      </c>
      <c r="I42" s="84" t="s">
        <v>87</v>
      </c>
      <c r="J42" s="83" t="s">
        <v>89</v>
      </c>
      <c r="K42" s="84" t="s">
        <v>88</v>
      </c>
      <c r="L42" s="112" t="s">
        <v>187</v>
      </c>
      <c r="M42" s="117">
        <f>3993.05*2</f>
        <v>7986.1</v>
      </c>
      <c r="N42" s="114">
        <v>0</v>
      </c>
      <c r="O42" s="115">
        <v>0</v>
      </c>
      <c r="P42" s="114">
        <f t="shared" si="4"/>
        <v>7986.1</v>
      </c>
      <c r="Q42" s="114">
        <v>0</v>
      </c>
      <c r="R42" s="114">
        <v>0</v>
      </c>
      <c r="S42" s="116">
        <f t="shared" si="2"/>
        <v>7986.1</v>
      </c>
      <c r="T42" s="114">
        <v>0</v>
      </c>
      <c r="U42" s="62">
        <v>0</v>
      </c>
      <c r="V42" s="62">
        <v>0</v>
      </c>
      <c r="W42" s="62">
        <v>0</v>
      </c>
    </row>
    <row r="43" spans="1:23" s="13" customFormat="1" ht="25.5" x14ac:dyDescent="0.25">
      <c r="A43" s="25" t="s">
        <v>154</v>
      </c>
      <c r="B43" s="83">
        <v>15</v>
      </c>
      <c r="C43" s="59" t="s">
        <v>31</v>
      </c>
      <c r="D43" s="60">
        <v>45540</v>
      </c>
      <c r="E43" s="61"/>
      <c r="F43" s="25" t="s">
        <v>171</v>
      </c>
      <c r="G43" s="26" t="s">
        <v>90</v>
      </c>
      <c r="H43" s="26" t="s">
        <v>91</v>
      </c>
      <c r="I43" s="85" t="s">
        <v>87</v>
      </c>
      <c r="J43" s="83" t="s">
        <v>93</v>
      </c>
      <c r="K43" s="84" t="s">
        <v>92</v>
      </c>
      <c r="L43" s="112" t="s">
        <v>187</v>
      </c>
      <c r="M43" s="117">
        <f>3880.04*2</f>
        <v>7760.08</v>
      </c>
      <c r="N43" s="114">
        <v>0</v>
      </c>
      <c r="O43" s="115">
        <v>0</v>
      </c>
      <c r="P43" s="114">
        <f t="shared" si="4"/>
        <v>7760.08</v>
      </c>
      <c r="Q43" s="114">
        <v>0</v>
      </c>
      <c r="R43" s="114">
        <v>0</v>
      </c>
      <c r="S43" s="116">
        <f t="shared" si="2"/>
        <v>7760.08</v>
      </c>
      <c r="T43" s="114">
        <v>0</v>
      </c>
      <c r="U43" s="62">
        <v>0</v>
      </c>
      <c r="V43" s="62">
        <v>0</v>
      </c>
      <c r="W43" s="62">
        <v>0</v>
      </c>
    </row>
    <row r="44" spans="1:23" s="13" customFormat="1" ht="38.25" x14ac:dyDescent="0.25">
      <c r="A44" s="25" t="s">
        <v>154</v>
      </c>
      <c r="B44" s="83">
        <v>16</v>
      </c>
      <c r="C44" s="59" t="s">
        <v>31</v>
      </c>
      <c r="D44" s="60">
        <v>45545</v>
      </c>
      <c r="E44" s="61"/>
      <c r="F44" s="25" t="s">
        <v>172</v>
      </c>
      <c r="G44" s="26" t="s">
        <v>94</v>
      </c>
      <c r="H44" s="26" t="s">
        <v>95</v>
      </c>
      <c r="I44" s="85" t="s">
        <v>87</v>
      </c>
      <c r="J44" s="83" t="s">
        <v>97</v>
      </c>
      <c r="K44" s="84" t="s">
        <v>96</v>
      </c>
      <c r="L44" s="112" t="s">
        <v>187</v>
      </c>
      <c r="M44" s="117">
        <f>3428.37*2</f>
        <v>6856.74</v>
      </c>
      <c r="N44" s="114">
        <v>0</v>
      </c>
      <c r="O44" s="115">
        <v>0</v>
      </c>
      <c r="P44" s="114">
        <f t="shared" si="4"/>
        <v>6856.74</v>
      </c>
      <c r="Q44" s="114">
        <v>0</v>
      </c>
      <c r="R44" s="114">
        <v>0</v>
      </c>
      <c r="S44" s="116">
        <f t="shared" si="2"/>
        <v>6856.74</v>
      </c>
      <c r="T44" s="114">
        <v>0</v>
      </c>
      <c r="U44" s="62">
        <v>0</v>
      </c>
      <c r="V44" s="62">
        <v>0</v>
      </c>
      <c r="W44" s="62">
        <v>0</v>
      </c>
    </row>
    <row r="45" spans="1:23" s="13" customFormat="1" ht="25.5" x14ac:dyDescent="0.25">
      <c r="A45" s="25" t="s">
        <v>154</v>
      </c>
      <c r="B45" s="83">
        <v>17</v>
      </c>
      <c r="C45" s="59" t="s">
        <v>31</v>
      </c>
      <c r="D45" s="60">
        <v>45540</v>
      </c>
      <c r="E45" s="61"/>
      <c r="F45" s="25" t="s">
        <v>173</v>
      </c>
      <c r="G45" s="26" t="s">
        <v>98</v>
      </c>
      <c r="H45" s="26" t="s">
        <v>99</v>
      </c>
      <c r="I45" s="85" t="s">
        <v>87</v>
      </c>
      <c r="J45" s="83" t="s">
        <v>101</v>
      </c>
      <c r="K45" s="84" t="s">
        <v>100</v>
      </c>
      <c r="L45" s="112" t="s">
        <v>187</v>
      </c>
      <c r="M45" s="117">
        <f>2737.93*2</f>
        <v>5475.86</v>
      </c>
      <c r="N45" s="114">
        <v>0</v>
      </c>
      <c r="O45" s="115">
        <v>0</v>
      </c>
      <c r="P45" s="114">
        <f t="shared" si="4"/>
        <v>5475.86</v>
      </c>
      <c r="Q45" s="114">
        <v>0</v>
      </c>
      <c r="R45" s="114">
        <v>0</v>
      </c>
      <c r="S45" s="116">
        <f t="shared" si="2"/>
        <v>5475.86</v>
      </c>
      <c r="T45" s="114">
        <v>0</v>
      </c>
      <c r="U45" s="62">
        <v>0</v>
      </c>
      <c r="V45" s="62">
        <v>0</v>
      </c>
      <c r="W45" s="62">
        <v>0</v>
      </c>
    </row>
    <row r="46" spans="1:23" s="13" customFormat="1" ht="25.5" x14ac:dyDescent="0.25">
      <c r="A46" s="25" t="s">
        <v>154</v>
      </c>
      <c r="B46" s="83">
        <v>18</v>
      </c>
      <c r="C46" s="59" t="s">
        <v>31</v>
      </c>
      <c r="D46" s="60">
        <v>45545</v>
      </c>
      <c r="E46" s="61"/>
      <c r="F46" s="25" t="s">
        <v>174</v>
      </c>
      <c r="G46" s="26" t="s">
        <v>102</v>
      </c>
      <c r="H46" s="26" t="s">
        <v>103</v>
      </c>
      <c r="I46" s="85" t="s">
        <v>87</v>
      </c>
      <c r="J46" s="83" t="s">
        <v>105</v>
      </c>
      <c r="K46" s="84" t="s">
        <v>104</v>
      </c>
      <c r="L46" s="112" t="s">
        <v>187</v>
      </c>
      <c r="M46" s="117">
        <f>3993.05*2</f>
        <v>7986.1</v>
      </c>
      <c r="N46" s="114">
        <v>0</v>
      </c>
      <c r="O46" s="115">
        <v>0</v>
      </c>
      <c r="P46" s="114">
        <v>7986.11</v>
      </c>
      <c r="Q46" s="114">
        <v>0</v>
      </c>
      <c r="R46" s="114">
        <v>0</v>
      </c>
      <c r="S46" s="116">
        <f t="shared" si="2"/>
        <v>7986.1</v>
      </c>
      <c r="T46" s="114">
        <v>0</v>
      </c>
      <c r="U46" s="62">
        <v>0</v>
      </c>
      <c r="V46" s="62">
        <v>0</v>
      </c>
      <c r="W46" s="62">
        <v>0</v>
      </c>
    </row>
    <row r="47" spans="1:23" ht="25.5" x14ac:dyDescent="0.25">
      <c r="A47" s="25" t="s">
        <v>154</v>
      </c>
      <c r="B47" s="83">
        <v>19</v>
      </c>
      <c r="C47" s="59" t="s">
        <v>31</v>
      </c>
      <c r="D47" s="60">
        <v>45546</v>
      </c>
      <c r="E47" s="61"/>
      <c r="F47" s="25" t="s">
        <v>175</v>
      </c>
      <c r="G47" s="26" t="s">
        <v>106</v>
      </c>
      <c r="H47" s="26" t="s">
        <v>107</v>
      </c>
      <c r="I47" s="85" t="s">
        <v>87</v>
      </c>
      <c r="J47" s="83" t="s">
        <v>109</v>
      </c>
      <c r="K47" s="84" t="s">
        <v>108</v>
      </c>
      <c r="L47" s="112" t="s">
        <v>187</v>
      </c>
      <c r="M47" s="117">
        <f>3880.04*2</f>
        <v>7760.08</v>
      </c>
      <c r="N47" s="114">
        <v>0</v>
      </c>
      <c r="O47" s="115">
        <v>0</v>
      </c>
      <c r="P47" s="114">
        <f t="shared" ref="P47:P48" si="5">+M47-Q47</f>
        <v>7760.08</v>
      </c>
      <c r="Q47" s="114">
        <v>0</v>
      </c>
      <c r="R47" s="114">
        <v>0</v>
      </c>
      <c r="S47" s="116">
        <f t="shared" si="2"/>
        <v>7760.08</v>
      </c>
      <c r="T47" s="114">
        <v>0</v>
      </c>
      <c r="U47" s="62">
        <v>0</v>
      </c>
      <c r="V47" s="62">
        <v>0</v>
      </c>
      <c r="W47" s="62">
        <v>0</v>
      </c>
    </row>
    <row r="48" spans="1:23" ht="25.5" x14ac:dyDescent="0.25">
      <c r="A48" s="25" t="s">
        <v>154</v>
      </c>
      <c r="B48" s="83">
        <v>20</v>
      </c>
      <c r="C48" s="59" t="s">
        <v>31</v>
      </c>
      <c r="D48" s="60">
        <v>45545</v>
      </c>
      <c r="E48" s="61"/>
      <c r="F48" s="25" t="s">
        <v>176</v>
      </c>
      <c r="G48" s="26" t="s">
        <v>110</v>
      </c>
      <c r="H48" s="26" t="s">
        <v>111</v>
      </c>
      <c r="I48" s="85" t="s">
        <v>87</v>
      </c>
      <c r="J48" s="83" t="s">
        <v>113</v>
      </c>
      <c r="K48" s="84" t="s">
        <v>112</v>
      </c>
      <c r="L48" s="112" t="s">
        <v>187</v>
      </c>
      <c r="M48" s="117">
        <f>2737.93*2</f>
        <v>5475.86</v>
      </c>
      <c r="N48" s="114">
        <v>0</v>
      </c>
      <c r="O48" s="115">
        <v>0</v>
      </c>
      <c r="P48" s="114">
        <f t="shared" si="5"/>
        <v>5475.86</v>
      </c>
      <c r="Q48" s="114">
        <v>0</v>
      </c>
      <c r="R48" s="114">
        <v>0</v>
      </c>
      <c r="S48" s="116">
        <f t="shared" si="2"/>
        <v>5475.86</v>
      </c>
      <c r="T48" s="114">
        <v>0</v>
      </c>
      <c r="U48" s="62">
        <v>0</v>
      </c>
      <c r="V48" s="62">
        <v>0</v>
      </c>
      <c r="W48" s="62">
        <v>0</v>
      </c>
    </row>
    <row r="49" spans="1:23" ht="15" x14ac:dyDescent="0.25">
      <c r="A49" s="25" t="s">
        <v>154</v>
      </c>
      <c r="B49" s="83">
        <v>21</v>
      </c>
      <c r="C49" s="59" t="s">
        <v>31</v>
      </c>
      <c r="D49" s="60">
        <v>45546</v>
      </c>
      <c r="E49" s="61"/>
      <c r="F49" s="25" t="s">
        <v>177</v>
      </c>
      <c r="G49" s="26" t="s">
        <v>114</v>
      </c>
      <c r="H49" s="26" t="s">
        <v>115</v>
      </c>
      <c r="I49" s="85" t="s">
        <v>116</v>
      </c>
      <c r="J49" s="83" t="s">
        <v>118</v>
      </c>
      <c r="K49" s="84" t="s">
        <v>117</v>
      </c>
      <c r="L49" s="112" t="s">
        <v>187</v>
      </c>
      <c r="M49" s="117">
        <v>17374.34</v>
      </c>
      <c r="N49" s="114">
        <v>0</v>
      </c>
      <c r="O49" s="115">
        <v>0</v>
      </c>
      <c r="P49" s="114">
        <v>17374.34</v>
      </c>
      <c r="Q49" s="114">
        <f>1313.01*2</f>
        <v>2626.02</v>
      </c>
      <c r="R49" s="114">
        <v>0</v>
      </c>
      <c r="S49" s="116">
        <f t="shared" si="2"/>
        <v>14748.32</v>
      </c>
      <c r="T49" s="114">
        <v>0</v>
      </c>
      <c r="U49" s="62">
        <v>0</v>
      </c>
      <c r="V49" s="62">
        <v>0</v>
      </c>
      <c r="W49" s="62">
        <v>0</v>
      </c>
    </row>
    <row r="50" spans="1:23" ht="15" x14ac:dyDescent="0.25">
      <c r="A50" s="25" t="s">
        <v>154</v>
      </c>
      <c r="B50" s="83">
        <v>22</v>
      </c>
      <c r="C50" s="59" t="s">
        <v>31</v>
      </c>
      <c r="D50" s="60">
        <v>45541</v>
      </c>
      <c r="E50" s="61"/>
      <c r="F50" s="25" t="s">
        <v>178</v>
      </c>
      <c r="G50" s="26" t="s">
        <v>119</v>
      </c>
      <c r="H50" s="26" t="s">
        <v>120</v>
      </c>
      <c r="I50" s="85" t="s">
        <v>116</v>
      </c>
      <c r="J50" s="83" t="s">
        <v>122</v>
      </c>
      <c r="K50" s="111" t="s">
        <v>121</v>
      </c>
      <c r="L50" s="112" t="s">
        <v>187</v>
      </c>
      <c r="M50" s="117">
        <f>3880.05*2</f>
        <v>7760.1</v>
      </c>
      <c r="N50" s="114">
        <v>0</v>
      </c>
      <c r="O50" s="115">
        <v>0</v>
      </c>
      <c r="P50" s="114">
        <f t="shared" ref="P50:P51" si="6">+M50-Q50</f>
        <v>7760.1</v>
      </c>
      <c r="Q50" s="114">
        <v>0</v>
      </c>
      <c r="R50" s="114">
        <v>0</v>
      </c>
      <c r="S50" s="116">
        <f t="shared" si="2"/>
        <v>7760.1</v>
      </c>
      <c r="T50" s="114">
        <v>0</v>
      </c>
      <c r="U50" s="62">
        <v>0</v>
      </c>
      <c r="V50" s="62">
        <v>0</v>
      </c>
      <c r="W50" s="62">
        <v>0</v>
      </c>
    </row>
    <row r="51" spans="1:23" ht="15" x14ac:dyDescent="0.25">
      <c r="A51" s="25" t="s">
        <v>154</v>
      </c>
      <c r="B51" s="83">
        <v>23</v>
      </c>
      <c r="C51" s="59" t="s">
        <v>31</v>
      </c>
      <c r="D51" s="60">
        <v>45557</v>
      </c>
      <c r="E51" s="61"/>
      <c r="F51" s="25" t="s">
        <v>179</v>
      </c>
      <c r="G51" s="26" t="s">
        <v>123</v>
      </c>
      <c r="H51" s="26" t="s">
        <v>124</v>
      </c>
      <c r="I51" s="85" t="s">
        <v>116</v>
      </c>
      <c r="J51" s="83" t="s">
        <v>126</v>
      </c>
      <c r="K51" s="111" t="s">
        <v>125</v>
      </c>
      <c r="L51" s="112" t="s">
        <v>187</v>
      </c>
      <c r="M51" s="117">
        <f>3880.05*2</f>
        <v>7760.1</v>
      </c>
      <c r="N51" s="114">
        <v>0</v>
      </c>
      <c r="O51" s="115">
        <v>0</v>
      </c>
      <c r="P51" s="114">
        <f t="shared" si="6"/>
        <v>7760.1</v>
      </c>
      <c r="Q51" s="114">
        <v>0</v>
      </c>
      <c r="R51" s="114">
        <v>0</v>
      </c>
      <c r="S51" s="116">
        <f t="shared" si="2"/>
        <v>7760.1</v>
      </c>
      <c r="T51" s="114">
        <v>0</v>
      </c>
      <c r="U51" s="62">
        <v>0</v>
      </c>
      <c r="V51" s="62">
        <v>0</v>
      </c>
      <c r="W51" s="62">
        <v>0</v>
      </c>
    </row>
    <row r="52" spans="1:23" ht="15" x14ac:dyDescent="0.25">
      <c r="A52" s="25" t="s">
        <v>154</v>
      </c>
      <c r="B52" s="83">
        <v>24</v>
      </c>
      <c r="C52" s="59" t="s">
        <v>31</v>
      </c>
      <c r="D52" s="60">
        <v>45540</v>
      </c>
      <c r="E52" s="61"/>
      <c r="F52" s="25" t="s">
        <v>180</v>
      </c>
      <c r="G52" s="26" t="s">
        <v>127</v>
      </c>
      <c r="H52" s="26" t="s">
        <v>128</v>
      </c>
      <c r="I52" s="85" t="s">
        <v>116</v>
      </c>
      <c r="J52" s="83" t="s">
        <v>130</v>
      </c>
      <c r="K52" s="111" t="s">
        <v>129</v>
      </c>
      <c r="L52" s="112" t="s">
        <v>187</v>
      </c>
      <c r="M52" s="117">
        <v>10699.62</v>
      </c>
      <c r="N52" s="114">
        <v>0</v>
      </c>
      <c r="O52" s="115">
        <v>0</v>
      </c>
      <c r="P52" s="114">
        <v>10699.62</v>
      </c>
      <c r="Q52" s="114">
        <f>498.07*2</f>
        <v>996.14</v>
      </c>
      <c r="R52" s="114">
        <v>0</v>
      </c>
      <c r="S52" s="116">
        <f t="shared" si="2"/>
        <v>9703.4800000000014</v>
      </c>
      <c r="T52" s="114">
        <v>0</v>
      </c>
      <c r="U52" s="62">
        <v>0</v>
      </c>
      <c r="V52" s="62">
        <v>0</v>
      </c>
      <c r="W52" s="62">
        <v>0</v>
      </c>
    </row>
    <row r="53" spans="1:23" ht="15" x14ac:dyDescent="0.25">
      <c r="A53" s="25" t="s">
        <v>154</v>
      </c>
      <c r="B53" s="83">
        <v>25</v>
      </c>
      <c r="C53" s="59" t="s">
        <v>31</v>
      </c>
      <c r="D53" s="60">
        <v>45547</v>
      </c>
      <c r="E53" s="61"/>
      <c r="F53" s="25" t="s">
        <v>181</v>
      </c>
      <c r="G53" s="26" t="s">
        <v>131</v>
      </c>
      <c r="H53" s="26" t="s">
        <v>132</v>
      </c>
      <c r="I53" s="85" t="s">
        <v>116</v>
      </c>
      <c r="J53" s="83" t="s">
        <v>134</v>
      </c>
      <c r="K53" s="99" t="s">
        <v>133</v>
      </c>
      <c r="L53" s="112" t="s">
        <v>187</v>
      </c>
      <c r="M53" s="117">
        <v>8108.04</v>
      </c>
      <c r="N53" s="114">
        <v>0</v>
      </c>
      <c r="O53" s="115">
        <v>0</v>
      </c>
      <c r="P53" s="114">
        <f t="shared" ref="P53" si="7">+M53-Q53</f>
        <v>8108.04</v>
      </c>
      <c r="Q53" s="114">
        <v>0</v>
      </c>
      <c r="R53" s="114">
        <v>0</v>
      </c>
      <c r="S53" s="116">
        <f t="shared" si="2"/>
        <v>8108.04</v>
      </c>
      <c r="T53" s="114">
        <v>0</v>
      </c>
      <c r="U53" s="62">
        <v>0</v>
      </c>
      <c r="V53" s="62">
        <v>0</v>
      </c>
      <c r="W53" s="62">
        <v>0</v>
      </c>
    </row>
    <row r="54" spans="1:23" ht="15" x14ac:dyDescent="0.25">
      <c r="A54" s="25" t="s">
        <v>154</v>
      </c>
      <c r="B54" s="83">
        <v>26</v>
      </c>
      <c r="C54" s="59" t="s">
        <v>31</v>
      </c>
      <c r="D54" s="60">
        <v>45541</v>
      </c>
      <c r="E54" s="61"/>
      <c r="F54" s="25" t="s">
        <v>182</v>
      </c>
      <c r="G54" s="26" t="s">
        <v>135</v>
      </c>
      <c r="H54" s="26" t="s">
        <v>136</v>
      </c>
      <c r="I54" s="85" t="s">
        <v>116</v>
      </c>
      <c r="J54" s="83" t="s">
        <v>138</v>
      </c>
      <c r="K54" s="84" t="s">
        <v>137</v>
      </c>
      <c r="L54" s="112" t="s">
        <v>187</v>
      </c>
      <c r="M54" s="117">
        <v>9135.64</v>
      </c>
      <c r="N54" s="114">
        <v>0</v>
      </c>
      <c r="O54" s="115">
        <v>0</v>
      </c>
      <c r="P54" s="114">
        <v>9135.64</v>
      </c>
      <c r="Q54" s="114">
        <f>382.09</f>
        <v>382.09</v>
      </c>
      <c r="R54" s="114">
        <v>0</v>
      </c>
      <c r="S54" s="116">
        <f t="shared" si="2"/>
        <v>8753.5499999999993</v>
      </c>
      <c r="T54" s="114">
        <v>0</v>
      </c>
      <c r="U54" s="62">
        <v>0</v>
      </c>
      <c r="V54" s="62">
        <v>0</v>
      </c>
      <c r="W54" s="62">
        <v>0</v>
      </c>
    </row>
    <row r="55" spans="1:23" ht="15" x14ac:dyDescent="0.25">
      <c r="A55" s="25" t="s">
        <v>154</v>
      </c>
      <c r="B55" s="83">
        <v>27</v>
      </c>
      <c r="C55" s="59" t="s">
        <v>31</v>
      </c>
      <c r="D55" s="60">
        <v>45689</v>
      </c>
      <c r="E55" s="61"/>
      <c r="F55" s="25" t="s">
        <v>183</v>
      </c>
      <c r="G55" s="26" t="s">
        <v>139</v>
      </c>
      <c r="H55" s="26" t="s">
        <v>140</v>
      </c>
      <c r="I55" s="85" t="s">
        <v>116</v>
      </c>
      <c r="J55" s="83" t="s">
        <v>142</v>
      </c>
      <c r="K55" s="84" t="s">
        <v>141</v>
      </c>
      <c r="L55" s="112" t="s">
        <v>187</v>
      </c>
      <c r="M55" s="117">
        <v>7790</v>
      </c>
      <c r="N55" s="114">
        <v>0</v>
      </c>
      <c r="O55" s="115">
        <v>0</v>
      </c>
      <c r="P55" s="118">
        <v>7760</v>
      </c>
      <c r="Q55" s="114">
        <v>0</v>
      </c>
      <c r="R55" s="114">
        <v>0</v>
      </c>
      <c r="S55" s="116">
        <f t="shared" si="2"/>
        <v>7790</v>
      </c>
      <c r="T55" s="114">
        <v>0</v>
      </c>
      <c r="U55" s="62">
        <v>0</v>
      </c>
      <c r="V55" s="62">
        <v>0</v>
      </c>
      <c r="W55" s="62">
        <v>0</v>
      </c>
    </row>
    <row r="56" spans="1:23" ht="15" x14ac:dyDescent="0.25">
      <c r="A56" s="25" t="s">
        <v>154</v>
      </c>
      <c r="B56" s="83">
        <v>28</v>
      </c>
      <c r="C56" s="59" t="s">
        <v>31</v>
      </c>
      <c r="D56" s="60">
        <v>45689</v>
      </c>
      <c r="E56" s="61"/>
      <c r="F56" s="87" t="s">
        <v>184</v>
      </c>
      <c r="G56" s="26" t="s">
        <v>143</v>
      </c>
      <c r="H56" s="26" t="s">
        <v>144</v>
      </c>
      <c r="I56" s="85" t="s">
        <v>116</v>
      </c>
      <c r="J56" s="83" t="s">
        <v>145</v>
      </c>
      <c r="K56" s="84" t="s">
        <v>133</v>
      </c>
      <c r="L56" s="112" t="s">
        <v>187</v>
      </c>
      <c r="M56" s="119">
        <v>7760</v>
      </c>
      <c r="N56" s="114">
        <v>0</v>
      </c>
      <c r="O56" s="115">
        <v>0</v>
      </c>
      <c r="P56" s="118">
        <f t="shared" ref="P56" si="8">+M56</f>
        <v>7760</v>
      </c>
      <c r="Q56" s="114">
        <v>0</v>
      </c>
      <c r="R56" s="114">
        <v>0</v>
      </c>
      <c r="S56" s="116">
        <f t="shared" si="2"/>
        <v>7760</v>
      </c>
      <c r="T56" s="114">
        <v>0</v>
      </c>
      <c r="U56" s="62">
        <v>0</v>
      </c>
      <c r="V56" s="62">
        <v>0</v>
      </c>
      <c r="W56" s="62">
        <v>0</v>
      </c>
    </row>
    <row r="57" spans="1:23" ht="25.5" x14ac:dyDescent="0.25">
      <c r="A57" s="25" t="s">
        <v>154</v>
      </c>
      <c r="B57" s="83">
        <v>30</v>
      </c>
      <c r="C57" s="59" t="s">
        <v>31</v>
      </c>
      <c r="D57" s="60">
        <v>45566</v>
      </c>
      <c r="E57" s="61"/>
      <c r="F57" s="87" t="s">
        <v>192</v>
      </c>
      <c r="G57" s="26" t="s">
        <v>150</v>
      </c>
      <c r="H57" s="26" t="s">
        <v>147</v>
      </c>
      <c r="I57" s="85" t="s">
        <v>34</v>
      </c>
      <c r="J57" s="83" t="s">
        <v>152</v>
      </c>
      <c r="K57" s="84" t="s">
        <v>151</v>
      </c>
      <c r="L57" s="112" t="s">
        <v>187</v>
      </c>
      <c r="M57" s="117">
        <v>7794</v>
      </c>
      <c r="N57" s="114">
        <v>0</v>
      </c>
      <c r="O57" s="115">
        <v>0</v>
      </c>
      <c r="P57" s="114">
        <f t="shared" ref="P57" si="9">+M57-Q57</f>
        <v>7794</v>
      </c>
      <c r="Q57" s="114">
        <v>0</v>
      </c>
      <c r="R57" s="114">
        <v>0</v>
      </c>
      <c r="S57" s="116">
        <f t="shared" si="2"/>
        <v>7794</v>
      </c>
      <c r="T57" s="114">
        <v>0</v>
      </c>
      <c r="U57" s="62">
        <v>0</v>
      </c>
      <c r="V57" s="62">
        <v>0</v>
      </c>
      <c r="W57" s="62">
        <v>0</v>
      </c>
    </row>
    <row r="58" spans="1:23" x14ac:dyDescent="0.25">
      <c r="A58" s="19" t="s">
        <v>155</v>
      </c>
      <c r="B58" s="88">
        <v>1</v>
      </c>
      <c r="C58" s="71" t="s">
        <v>31</v>
      </c>
      <c r="D58" s="89">
        <v>45540</v>
      </c>
      <c r="E58" s="90"/>
      <c r="F58" s="19" t="s">
        <v>157</v>
      </c>
      <c r="G58" s="27" t="s">
        <v>32</v>
      </c>
      <c r="H58" s="27" t="s">
        <v>33</v>
      </c>
      <c r="I58" s="91" t="s">
        <v>34</v>
      </c>
      <c r="J58" s="88" t="s">
        <v>36</v>
      </c>
      <c r="K58" s="103" t="s">
        <v>35</v>
      </c>
      <c r="L58" s="120" t="s">
        <v>187</v>
      </c>
      <c r="M58" s="121">
        <f>13732.51*2</f>
        <v>27465.02</v>
      </c>
      <c r="N58" s="122">
        <v>0</v>
      </c>
      <c r="O58" s="123">
        <v>0</v>
      </c>
      <c r="P58" s="122">
        <f>+M58-Q58</f>
        <v>23244.54</v>
      </c>
      <c r="Q58" s="122">
        <f>2110.24*2</f>
        <v>4220.4799999999996</v>
      </c>
      <c r="R58" s="122">
        <v>0</v>
      </c>
      <c r="S58" s="124">
        <f>+M58-Q58</f>
        <v>23244.54</v>
      </c>
      <c r="T58" s="122">
        <v>0</v>
      </c>
      <c r="U58" s="93">
        <v>0</v>
      </c>
      <c r="V58" s="93">
        <v>0</v>
      </c>
      <c r="W58" s="93">
        <v>0</v>
      </c>
    </row>
    <row r="59" spans="1:23" x14ac:dyDescent="0.25">
      <c r="A59" s="19" t="s">
        <v>155</v>
      </c>
      <c r="B59" s="88">
        <v>2</v>
      </c>
      <c r="C59" s="71" t="s">
        <v>31</v>
      </c>
      <c r="D59" s="89">
        <v>45540</v>
      </c>
      <c r="E59" s="90"/>
      <c r="F59" s="19" t="s">
        <v>158</v>
      </c>
      <c r="G59" s="27" t="s">
        <v>37</v>
      </c>
      <c r="H59" s="27" t="s">
        <v>38</v>
      </c>
      <c r="I59" s="91" t="s">
        <v>34</v>
      </c>
      <c r="J59" s="88" t="s">
        <v>40</v>
      </c>
      <c r="K59" s="103" t="s">
        <v>39</v>
      </c>
      <c r="L59" s="120" t="s">
        <v>187</v>
      </c>
      <c r="M59" s="125">
        <f>6290.66*2</f>
        <v>12581.32</v>
      </c>
      <c r="N59" s="122">
        <v>0</v>
      </c>
      <c r="O59" s="123">
        <v>0</v>
      </c>
      <c r="P59" s="122">
        <v>11443.5</v>
      </c>
      <c r="Q59" s="122">
        <f>568.91*2</f>
        <v>1137.82</v>
      </c>
      <c r="R59" s="122">
        <v>0</v>
      </c>
      <c r="S59" s="124">
        <f t="shared" ref="S59:S88" si="10">+M59-Q59</f>
        <v>11443.5</v>
      </c>
      <c r="T59" s="122">
        <v>0</v>
      </c>
      <c r="U59" s="93">
        <v>0</v>
      </c>
      <c r="V59" s="93">
        <v>0</v>
      </c>
      <c r="W59" s="93">
        <v>0</v>
      </c>
    </row>
    <row r="60" spans="1:23" ht="15" x14ac:dyDescent="0.25">
      <c r="A60" s="19" t="s">
        <v>155</v>
      </c>
      <c r="B60" s="88">
        <v>3</v>
      </c>
      <c r="C60" s="71" t="s">
        <v>31</v>
      </c>
      <c r="D60" s="89">
        <v>45551</v>
      </c>
      <c r="E60" s="90"/>
      <c r="F60" s="19" t="s">
        <v>159</v>
      </c>
      <c r="G60" s="27" t="s">
        <v>41</v>
      </c>
      <c r="H60" s="27" t="s">
        <v>42</v>
      </c>
      <c r="I60" s="92" t="s">
        <v>34</v>
      </c>
      <c r="J60" s="88" t="s">
        <v>44</v>
      </c>
      <c r="K60" s="91" t="s">
        <v>43</v>
      </c>
      <c r="L60" s="120" t="s">
        <v>187</v>
      </c>
      <c r="M60" s="125">
        <f>10578.11*2</f>
        <v>21156.22</v>
      </c>
      <c r="N60" s="122">
        <v>0</v>
      </c>
      <c r="O60" s="123">
        <v>0</v>
      </c>
      <c r="P60" s="122">
        <f t="shared" ref="P60" si="11">+M60-Q60</f>
        <v>18283.300000000003</v>
      </c>
      <c r="Q60" s="122">
        <f>1436.46*2</f>
        <v>2872.92</v>
      </c>
      <c r="R60" s="122">
        <v>0</v>
      </c>
      <c r="S60" s="124">
        <f t="shared" si="10"/>
        <v>18283.300000000003</v>
      </c>
      <c r="T60" s="122">
        <v>0</v>
      </c>
      <c r="U60" s="93">
        <v>0</v>
      </c>
      <c r="V60" s="93">
        <v>0</v>
      </c>
      <c r="W60" s="93">
        <v>0</v>
      </c>
    </row>
    <row r="61" spans="1:23" x14ac:dyDescent="0.25">
      <c r="A61" s="19" t="s">
        <v>155</v>
      </c>
      <c r="B61" s="88">
        <v>4</v>
      </c>
      <c r="C61" s="71" t="s">
        <v>31</v>
      </c>
      <c r="D61" s="89">
        <v>45540</v>
      </c>
      <c r="E61" s="90"/>
      <c r="F61" s="19" t="s">
        <v>160</v>
      </c>
      <c r="G61" s="27" t="s">
        <v>45</v>
      </c>
      <c r="H61" s="27" t="s">
        <v>46</v>
      </c>
      <c r="I61" s="91" t="s">
        <v>34</v>
      </c>
      <c r="J61" s="88" t="s">
        <v>48</v>
      </c>
      <c r="K61" s="103" t="s">
        <v>47</v>
      </c>
      <c r="L61" s="120" t="s">
        <v>187</v>
      </c>
      <c r="M61" s="125">
        <f>5190.67*2</f>
        <v>10381.34</v>
      </c>
      <c r="N61" s="122">
        <v>0</v>
      </c>
      <c r="O61" s="123">
        <v>0</v>
      </c>
      <c r="P61" s="122">
        <v>9564.7800000000007</v>
      </c>
      <c r="Q61" s="122">
        <f>408.28</f>
        <v>408.28</v>
      </c>
      <c r="R61" s="122">
        <v>0</v>
      </c>
      <c r="S61" s="124">
        <f t="shared" si="10"/>
        <v>9973.06</v>
      </c>
      <c r="T61" s="122">
        <v>0</v>
      </c>
      <c r="U61" s="93">
        <v>0</v>
      </c>
      <c r="V61" s="93">
        <v>0</v>
      </c>
      <c r="W61" s="93">
        <v>0</v>
      </c>
    </row>
    <row r="62" spans="1:23" x14ac:dyDescent="0.25">
      <c r="A62" s="19" t="s">
        <v>155</v>
      </c>
      <c r="B62" s="88">
        <v>5</v>
      </c>
      <c r="C62" s="71" t="s">
        <v>31</v>
      </c>
      <c r="D62" s="89">
        <v>45541</v>
      </c>
      <c r="E62" s="90"/>
      <c r="F62" s="19" t="s">
        <v>161</v>
      </c>
      <c r="G62" s="27" t="s">
        <v>49</v>
      </c>
      <c r="H62" s="27" t="s">
        <v>50</v>
      </c>
      <c r="I62" s="91" t="s">
        <v>34</v>
      </c>
      <c r="J62" s="88" t="s">
        <v>52</v>
      </c>
      <c r="K62" s="103" t="s">
        <v>51</v>
      </c>
      <c r="L62" s="120" t="s">
        <v>187</v>
      </c>
      <c r="M62" s="125">
        <f>5040.87*2</f>
        <v>10081.74</v>
      </c>
      <c r="N62" s="122">
        <v>0</v>
      </c>
      <c r="O62" s="123">
        <v>0</v>
      </c>
      <c r="P62" s="122">
        <v>9297.7900000000009</v>
      </c>
      <c r="Q62" s="122">
        <f>391.87</f>
        <v>391.87</v>
      </c>
      <c r="R62" s="122">
        <v>0</v>
      </c>
      <c r="S62" s="124">
        <f t="shared" si="10"/>
        <v>9689.869999999999</v>
      </c>
      <c r="T62" s="122">
        <v>0</v>
      </c>
      <c r="U62" s="93">
        <v>0</v>
      </c>
      <c r="V62" s="93">
        <v>0</v>
      </c>
      <c r="W62" s="93">
        <v>0</v>
      </c>
    </row>
    <row r="63" spans="1:23" ht="38.25" x14ac:dyDescent="0.25">
      <c r="A63" s="19" t="s">
        <v>155</v>
      </c>
      <c r="B63" s="88">
        <v>6</v>
      </c>
      <c r="C63" s="71" t="s">
        <v>31</v>
      </c>
      <c r="D63" s="89">
        <v>45581</v>
      </c>
      <c r="E63" s="94"/>
      <c r="F63" s="19" t="s">
        <v>162</v>
      </c>
      <c r="G63" s="27" t="s">
        <v>53</v>
      </c>
      <c r="H63" s="27" t="s">
        <v>54</v>
      </c>
      <c r="I63" s="103" t="s">
        <v>34</v>
      </c>
      <c r="J63" s="88" t="s">
        <v>56</v>
      </c>
      <c r="K63" s="101" t="s">
        <v>55</v>
      </c>
      <c r="L63" s="120" t="s">
        <v>187</v>
      </c>
      <c r="M63" s="125">
        <f>4172.1*2</f>
        <v>8344.2000000000007</v>
      </c>
      <c r="N63" s="122">
        <v>0</v>
      </c>
      <c r="O63" s="123">
        <v>0</v>
      </c>
      <c r="P63" s="122">
        <v>8344.19</v>
      </c>
      <c r="Q63" s="122">
        <v>0</v>
      </c>
      <c r="R63" s="122">
        <v>0</v>
      </c>
      <c r="S63" s="124">
        <f t="shared" si="10"/>
        <v>8344.2000000000007</v>
      </c>
      <c r="T63" s="122">
        <v>0</v>
      </c>
      <c r="U63" s="93">
        <v>0</v>
      </c>
      <c r="V63" s="93">
        <v>0</v>
      </c>
      <c r="W63" s="93">
        <v>0</v>
      </c>
    </row>
    <row r="64" spans="1:23" ht="38.25" x14ac:dyDescent="0.25">
      <c r="A64" s="19" t="s">
        <v>155</v>
      </c>
      <c r="B64" s="88">
        <v>6</v>
      </c>
      <c r="C64" s="71" t="s">
        <v>31</v>
      </c>
      <c r="D64" s="89">
        <v>45736</v>
      </c>
      <c r="E64" s="94"/>
      <c r="F64" s="19" t="s">
        <v>189</v>
      </c>
      <c r="G64" s="27" t="s">
        <v>191</v>
      </c>
      <c r="H64" s="27" t="s">
        <v>190</v>
      </c>
      <c r="I64" s="103" t="s">
        <v>34</v>
      </c>
      <c r="J64" s="88" t="s">
        <v>56</v>
      </c>
      <c r="K64" s="101" t="s">
        <v>55</v>
      </c>
      <c r="L64" s="120" t="s">
        <v>187</v>
      </c>
      <c r="M64" s="125">
        <v>8344.2000000000007</v>
      </c>
      <c r="N64" s="122">
        <v>0</v>
      </c>
      <c r="O64" s="123">
        <v>0</v>
      </c>
      <c r="P64" s="122">
        <v>8344.19</v>
      </c>
      <c r="Q64" s="122">
        <v>0</v>
      </c>
      <c r="R64" s="122">
        <v>0</v>
      </c>
      <c r="S64" s="124">
        <f t="shared" si="10"/>
        <v>8344.2000000000007</v>
      </c>
      <c r="T64" s="122">
        <v>0</v>
      </c>
      <c r="U64" s="93">
        <v>0</v>
      </c>
      <c r="V64" s="93">
        <v>0</v>
      </c>
      <c r="W64" s="93">
        <v>0</v>
      </c>
    </row>
    <row r="65" spans="1:23" ht="25.5" x14ac:dyDescent="0.25">
      <c r="A65" s="19" t="s">
        <v>155</v>
      </c>
      <c r="B65" s="88">
        <v>7</v>
      </c>
      <c r="C65" s="71" t="s">
        <v>31</v>
      </c>
      <c r="D65" s="89">
        <v>45540</v>
      </c>
      <c r="E65" s="90"/>
      <c r="F65" s="19" t="s">
        <v>163</v>
      </c>
      <c r="G65" s="27" t="s">
        <v>57</v>
      </c>
      <c r="H65" s="27" t="s">
        <v>58</v>
      </c>
      <c r="I65" s="91" t="s">
        <v>34</v>
      </c>
      <c r="J65" s="88" t="s">
        <v>60</v>
      </c>
      <c r="K65" s="91" t="s">
        <v>59</v>
      </c>
      <c r="L65" s="120" t="s">
        <v>187</v>
      </c>
      <c r="M65" s="125">
        <f>4014.1*2</f>
        <v>8028.2</v>
      </c>
      <c r="N65" s="122">
        <v>0</v>
      </c>
      <c r="O65" s="123">
        <v>0</v>
      </c>
      <c r="P65" s="122">
        <v>8028.2</v>
      </c>
      <c r="Q65" s="122">
        <v>0</v>
      </c>
      <c r="R65" s="122">
        <v>0</v>
      </c>
      <c r="S65" s="124">
        <f t="shared" si="10"/>
        <v>8028.2</v>
      </c>
      <c r="T65" s="122">
        <v>0</v>
      </c>
      <c r="U65" s="93">
        <v>0</v>
      </c>
      <c r="V65" s="93">
        <v>0</v>
      </c>
      <c r="W65" s="93">
        <v>0</v>
      </c>
    </row>
    <row r="66" spans="1:23" x14ac:dyDescent="0.25">
      <c r="A66" s="19" t="s">
        <v>155</v>
      </c>
      <c r="B66" s="88">
        <v>8</v>
      </c>
      <c r="C66" s="71" t="s">
        <v>31</v>
      </c>
      <c r="D66" s="89">
        <v>45540</v>
      </c>
      <c r="E66" s="90"/>
      <c r="F66" s="19" t="s">
        <v>164</v>
      </c>
      <c r="G66" s="27" t="s">
        <v>61</v>
      </c>
      <c r="H66" s="27" t="s">
        <v>62</v>
      </c>
      <c r="I66" s="91" t="s">
        <v>34</v>
      </c>
      <c r="J66" s="88" t="s">
        <v>64</v>
      </c>
      <c r="K66" s="103" t="s">
        <v>63</v>
      </c>
      <c r="L66" s="120" t="s">
        <v>187</v>
      </c>
      <c r="M66" s="125">
        <f>4035*2</f>
        <v>8070</v>
      </c>
      <c r="N66" s="122">
        <v>0</v>
      </c>
      <c r="O66" s="123">
        <v>0</v>
      </c>
      <c r="P66" s="122">
        <f t="shared" ref="P66:P75" si="12">+M66-Q66</f>
        <v>8070</v>
      </c>
      <c r="Q66" s="122">
        <v>0</v>
      </c>
      <c r="R66" s="122">
        <v>0</v>
      </c>
      <c r="S66" s="124">
        <f t="shared" si="10"/>
        <v>8070</v>
      </c>
      <c r="T66" s="122">
        <v>0</v>
      </c>
      <c r="U66" s="93">
        <v>0</v>
      </c>
      <c r="V66" s="93">
        <v>0</v>
      </c>
      <c r="W66" s="93">
        <v>0</v>
      </c>
    </row>
    <row r="67" spans="1:23" ht="15" x14ac:dyDescent="0.25">
      <c r="A67" s="19" t="s">
        <v>155</v>
      </c>
      <c r="B67" s="88">
        <v>9</v>
      </c>
      <c r="C67" s="71" t="s">
        <v>31</v>
      </c>
      <c r="D67" s="89">
        <v>45545</v>
      </c>
      <c r="E67" s="90"/>
      <c r="F67" s="19" t="s">
        <v>165</v>
      </c>
      <c r="G67" s="27" t="s">
        <v>65</v>
      </c>
      <c r="H67" s="27" t="s">
        <v>66</v>
      </c>
      <c r="I67" s="92" t="s">
        <v>34</v>
      </c>
      <c r="J67" s="88" t="s">
        <v>68</v>
      </c>
      <c r="K67" s="103" t="s">
        <v>67</v>
      </c>
      <c r="L67" s="120" t="s">
        <v>187</v>
      </c>
      <c r="M67" s="125">
        <f>3677.4*2</f>
        <v>7354.8</v>
      </c>
      <c r="N67" s="122">
        <v>0</v>
      </c>
      <c r="O67" s="123">
        <v>0</v>
      </c>
      <c r="P67" s="122">
        <f t="shared" si="12"/>
        <v>7354.8</v>
      </c>
      <c r="Q67" s="122">
        <v>0</v>
      </c>
      <c r="R67" s="122">
        <v>0</v>
      </c>
      <c r="S67" s="124">
        <f t="shared" si="10"/>
        <v>7354.8</v>
      </c>
      <c r="T67" s="122">
        <v>0</v>
      </c>
      <c r="U67" s="93">
        <v>0</v>
      </c>
      <c r="V67" s="93">
        <v>0</v>
      </c>
      <c r="W67" s="93">
        <v>0</v>
      </c>
    </row>
    <row r="68" spans="1:23" ht="25.5" x14ac:dyDescent="0.25">
      <c r="A68" s="19" t="s">
        <v>155</v>
      </c>
      <c r="B68" s="88">
        <v>10</v>
      </c>
      <c r="C68" s="71" t="s">
        <v>31</v>
      </c>
      <c r="D68" s="89">
        <v>45540</v>
      </c>
      <c r="E68" s="90"/>
      <c r="F68" s="19" t="s">
        <v>166</v>
      </c>
      <c r="G68" s="27" t="s">
        <v>69</v>
      </c>
      <c r="H68" s="27" t="s">
        <v>70</v>
      </c>
      <c r="I68" s="91" t="s">
        <v>34</v>
      </c>
      <c r="J68" s="88" t="s">
        <v>72</v>
      </c>
      <c r="K68" s="91" t="s">
        <v>71</v>
      </c>
      <c r="L68" s="120" t="s">
        <v>187</v>
      </c>
      <c r="M68" s="125">
        <f>3677.5*2</f>
        <v>7355</v>
      </c>
      <c r="N68" s="122">
        <v>0</v>
      </c>
      <c r="O68" s="123">
        <v>0</v>
      </c>
      <c r="P68" s="122">
        <f t="shared" si="12"/>
        <v>7355</v>
      </c>
      <c r="Q68" s="122">
        <v>0</v>
      </c>
      <c r="R68" s="122">
        <v>0</v>
      </c>
      <c r="S68" s="124">
        <f t="shared" si="10"/>
        <v>7355</v>
      </c>
      <c r="T68" s="122">
        <v>0</v>
      </c>
      <c r="U68" s="93">
        <v>0</v>
      </c>
      <c r="V68" s="93">
        <v>0</v>
      </c>
      <c r="W68" s="93">
        <v>0</v>
      </c>
    </row>
    <row r="69" spans="1:23" ht="25.5" x14ac:dyDescent="0.25">
      <c r="A69" s="19" t="s">
        <v>155</v>
      </c>
      <c r="B69" s="88">
        <v>11</v>
      </c>
      <c r="C69" s="71" t="s">
        <v>31</v>
      </c>
      <c r="D69" s="89">
        <v>45580</v>
      </c>
      <c r="E69" s="90"/>
      <c r="F69" s="19" t="s">
        <v>167</v>
      </c>
      <c r="G69" s="27" t="s">
        <v>73</v>
      </c>
      <c r="H69" s="102" t="s">
        <v>74</v>
      </c>
      <c r="I69" s="91" t="s">
        <v>34</v>
      </c>
      <c r="J69" s="88" t="s">
        <v>76</v>
      </c>
      <c r="K69" s="91" t="s">
        <v>75</v>
      </c>
      <c r="L69" s="120" t="s">
        <v>187</v>
      </c>
      <c r="M69" s="125">
        <f>5434.85*2</f>
        <v>10869.7</v>
      </c>
      <c r="N69" s="122">
        <v>0</v>
      </c>
      <c r="O69" s="123">
        <v>0</v>
      </c>
      <c r="P69" s="122">
        <f t="shared" si="12"/>
        <v>10000</v>
      </c>
      <c r="Q69" s="122">
        <f>434.85*2</f>
        <v>869.7</v>
      </c>
      <c r="R69" s="122">
        <v>0</v>
      </c>
      <c r="S69" s="124">
        <f t="shared" si="10"/>
        <v>10000</v>
      </c>
      <c r="T69" s="122">
        <v>0</v>
      </c>
      <c r="U69" s="93">
        <v>0</v>
      </c>
      <c r="V69" s="93">
        <v>0</v>
      </c>
      <c r="W69" s="93">
        <v>0</v>
      </c>
    </row>
    <row r="70" spans="1:23" ht="25.5" x14ac:dyDescent="0.25">
      <c r="A70" s="19" t="s">
        <v>155</v>
      </c>
      <c r="B70" s="88">
        <v>12</v>
      </c>
      <c r="C70" s="71" t="s">
        <v>31</v>
      </c>
      <c r="D70" s="89">
        <v>45580</v>
      </c>
      <c r="E70" s="90"/>
      <c r="F70" s="19" t="s">
        <v>168</v>
      </c>
      <c r="G70" s="27" t="s">
        <v>77</v>
      </c>
      <c r="H70" s="27" t="s">
        <v>78</v>
      </c>
      <c r="I70" s="91" t="s">
        <v>34</v>
      </c>
      <c r="J70" s="88" t="s">
        <v>80</v>
      </c>
      <c r="K70" s="91" t="s">
        <v>79</v>
      </c>
      <c r="L70" s="120" t="s">
        <v>187</v>
      </c>
      <c r="M70" s="125">
        <f>3500*2</f>
        <v>7000</v>
      </c>
      <c r="N70" s="122">
        <v>0</v>
      </c>
      <c r="O70" s="123">
        <v>0</v>
      </c>
      <c r="P70" s="122">
        <f t="shared" si="12"/>
        <v>7000</v>
      </c>
      <c r="Q70" s="122">
        <v>0</v>
      </c>
      <c r="R70" s="122">
        <v>0</v>
      </c>
      <c r="S70" s="124">
        <f t="shared" si="10"/>
        <v>7000</v>
      </c>
      <c r="T70" s="122">
        <v>0</v>
      </c>
      <c r="U70" s="93">
        <v>0</v>
      </c>
      <c r="V70" s="93">
        <v>0</v>
      </c>
      <c r="W70" s="93">
        <v>0</v>
      </c>
    </row>
    <row r="71" spans="1:23" ht="25.5" x14ac:dyDescent="0.25">
      <c r="A71" s="19" t="s">
        <v>155</v>
      </c>
      <c r="B71" s="88">
        <v>13</v>
      </c>
      <c r="C71" s="71" t="s">
        <v>31</v>
      </c>
      <c r="D71" s="89">
        <v>45546</v>
      </c>
      <c r="E71" s="90"/>
      <c r="F71" s="19" t="s">
        <v>169</v>
      </c>
      <c r="G71" s="27" t="s">
        <v>81</v>
      </c>
      <c r="H71" s="27" t="s">
        <v>82</v>
      </c>
      <c r="I71" s="92" t="s">
        <v>34</v>
      </c>
      <c r="J71" s="88" t="s">
        <v>84</v>
      </c>
      <c r="K71" s="91" t="s">
        <v>83</v>
      </c>
      <c r="L71" s="120" t="s">
        <v>187</v>
      </c>
      <c r="M71" s="125">
        <f>4004.72*2</f>
        <v>8009.44</v>
      </c>
      <c r="N71" s="122">
        <v>0</v>
      </c>
      <c r="O71" s="123">
        <v>0</v>
      </c>
      <c r="P71" s="122">
        <f t="shared" si="12"/>
        <v>8009.44</v>
      </c>
      <c r="Q71" s="122">
        <v>0</v>
      </c>
      <c r="R71" s="122">
        <v>0</v>
      </c>
      <c r="S71" s="124">
        <f t="shared" si="10"/>
        <v>8009.44</v>
      </c>
      <c r="T71" s="122">
        <v>0</v>
      </c>
      <c r="U71" s="93">
        <v>0</v>
      </c>
      <c r="V71" s="93">
        <v>0</v>
      </c>
      <c r="W71" s="93">
        <v>0</v>
      </c>
    </row>
    <row r="72" spans="1:23" ht="25.5" x14ac:dyDescent="0.25">
      <c r="A72" s="19" t="s">
        <v>155</v>
      </c>
      <c r="B72" s="88">
        <v>14</v>
      </c>
      <c r="C72" s="71" t="s">
        <v>31</v>
      </c>
      <c r="D72" s="89">
        <v>45540</v>
      </c>
      <c r="E72" s="90"/>
      <c r="F72" s="19" t="s">
        <v>170</v>
      </c>
      <c r="G72" s="27" t="s">
        <v>85</v>
      </c>
      <c r="H72" s="27" t="s">
        <v>86</v>
      </c>
      <c r="I72" s="91" t="s">
        <v>87</v>
      </c>
      <c r="J72" s="88" t="s">
        <v>89</v>
      </c>
      <c r="K72" s="91" t="s">
        <v>88</v>
      </c>
      <c r="L72" s="120" t="s">
        <v>187</v>
      </c>
      <c r="M72" s="125">
        <f>3993.05*2</f>
        <v>7986.1</v>
      </c>
      <c r="N72" s="122">
        <v>0</v>
      </c>
      <c r="O72" s="123">
        <v>0</v>
      </c>
      <c r="P72" s="122">
        <f t="shared" si="12"/>
        <v>7986.1</v>
      </c>
      <c r="Q72" s="122">
        <v>0</v>
      </c>
      <c r="R72" s="122">
        <v>0</v>
      </c>
      <c r="S72" s="124">
        <f t="shared" si="10"/>
        <v>7986.1</v>
      </c>
      <c r="T72" s="122">
        <v>0</v>
      </c>
      <c r="U72" s="93">
        <v>0</v>
      </c>
      <c r="V72" s="93">
        <v>0</v>
      </c>
      <c r="W72" s="93">
        <v>0</v>
      </c>
    </row>
    <row r="73" spans="1:23" ht="25.5" x14ac:dyDescent="0.25">
      <c r="A73" s="19" t="s">
        <v>155</v>
      </c>
      <c r="B73" s="88">
        <v>15</v>
      </c>
      <c r="C73" s="71" t="s">
        <v>31</v>
      </c>
      <c r="D73" s="89">
        <v>45540</v>
      </c>
      <c r="E73" s="90"/>
      <c r="F73" s="19" t="s">
        <v>171</v>
      </c>
      <c r="G73" s="27" t="s">
        <v>90</v>
      </c>
      <c r="H73" s="27" t="s">
        <v>91</v>
      </c>
      <c r="I73" s="92" t="s">
        <v>87</v>
      </c>
      <c r="J73" s="88" t="s">
        <v>93</v>
      </c>
      <c r="K73" s="91" t="s">
        <v>92</v>
      </c>
      <c r="L73" s="120" t="s">
        <v>187</v>
      </c>
      <c r="M73" s="125">
        <f>3880.04*2</f>
        <v>7760.08</v>
      </c>
      <c r="N73" s="122">
        <v>0</v>
      </c>
      <c r="O73" s="123">
        <v>0</v>
      </c>
      <c r="P73" s="122">
        <f t="shared" si="12"/>
        <v>7760.08</v>
      </c>
      <c r="Q73" s="122">
        <v>0</v>
      </c>
      <c r="R73" s="122">
        <v>0</v>
      </c>
      <c r="S73" s="124">
        <f t="shared" si="10"/>
        <v>7760.08</v>
      </c>
      <c r="T73" s="122">
        <v>0</v>
      </c>
      <c r="U73" s="93">
        <v>0</v>
      </c>
      <c r="V73" s="93">
        <v>0</v>
      </c>
      <c r="W73" s="93">
        <v>0</v>
      </c>
    </row>
    <row r="74" spans="1:23" ht="38.25" x14ac:dyDescent="0.25">
      <c r="A74" s="19" t="s">
        <v>155</v>
      </c>
      <c r="B74" s="88">
        <v>16</v>
      </c>
      <c r="C74" s="71" t="s">
        <v>31</v>
      </c>
      <c r="D74" s="89">
        <v>45545</v>
      </c>
      <c r="E74" s="90"/>
      <c r="F74" s="19" t="s">
        <v>172</v>
      </c>
      <c r="G74" s="27" t="s">
        <v>94</v>
      </c>
      <c r="H74" s="27" t="s">
        <v>95</v>
      </c>
      <c r="I74" s="92" t="s">
        <v>87</v>
      </c>
      <c r="J74" s="88" t="s">
        <v>97</v>
      </c>
      <c r="K74" s="91" t="s">
        <v>96</v>
      </c>
      <c r="L74" s="120" t="s">
        <v>187</v>
      </c>
      <c r="M74" s="125">
        <f>3428.37*2</f>
        <v>6856.74</v>
      </c>
      <c r="N74" s="122">
        <v>0</v>
      </c>
      <c r="O74" s="123">
        <v>0</v>
      </c>
      <c r="P74" s="122">
        <f t="shared" si="12"/>
        <v>6856.74</v>
      </c>
      <c r="Q74" s="122">
        <v>0</v>
      </c>
      <c r="R74" s="122">
        <v>0</v>
      </c>
      <c r="S74" s="124">
        <f t="shared" si="10"/>
        <v>6856.74</v>
      </c>
      <c r="T74" s="122">
        <v>0</v>
      </c>
      <c r="U74" s="93">
        <v>0</v>
      </c>
      <c r="V74" s="93">
        <v>0</v>
      </c>
      <c r="W74" s="93">
        <v>0</v>
      </c>
    </row>
    <row r="75" spans="1:23" ht="25.5" x14ac:dyDescent="0.25">
      <c r="A75" s="19" t="s">
        <v>155</v>
      </c>
      <c r="B75" s="88">
        <v>17</v>
      </c>
      <c r="C75" s="71" t="s">
        <v>31</v>
      </c>
      <c r="D75" s="89">
        <v>45540</v>
      </c>
      <c r="E75" s="90"/>
      <c r="F75" s="19" t="s">
        <v>173</v>
      </c>
      <c r="G75" s="27" t="s">
        <v>98</v>
      </c>
      <c r="H75" s="27" t="s">
        <v>99</v>
      </c>
      <c r="I75" s="92" t="s">
        <v>87</v>
      </c>
      <c r="J75" s="88" t="s">
        <v>101</v>
      </c>
      <c r="K75" s="91" t="s">
        <v>100</v>
      </c>
      <c r="L75" s="120" t="s">
        <v>187</v>
      </c>
      <c r="M75" s="125">
        <f>2737.93*2</f>
        <v>5475.86</v>
      </c>
      <c r="N75" s="122">
        <v>0</v>
      </c>
      <c r="O75" s="123">
        <v>0</v>
      </c>
      <c r="P75" s="122">
        <f t="shared" si="12"/>
        <v>5475.86</v>
      </c>
      <c r="Q75" s="122">
        <v>0</v>
      </c>
      <c r="R75" s="122">
        <v>0</v>
      </c>
      <c r="S75" s="124">
        <f t="shared" si="10"/>
        <v>5475.86</v>
      </c>
      <c r="T75" s="122">
        <v>0</v>
      </c>
      <c r="U75" s="93">
        <v>0</v>
      </c>
      <c r="V75" s="93">
        <v>0</v>
      </c>
      <c r="W75" s="93">
        <v>0</v>
      </c>
    </row>
    <row r="76" spans="1:23" ht="25.5" x14ac:dyDescent="0.25">
      <c r="A76" s="19" t="s">
        <v>155</v>
      </c>
      <c r="B76" s="88">
        <v>18</v>
      </c>
      <c r="C76" s="71" t="s">
        <v>31</v>
      </c>
      <c r="D76" s="89">
        <v>45545</v>
      </c>
      <c r="E76" s="90"/>
      <c r="F76" s="19" t="s">
        <v>174</v>
      </c>
      <c r="G76" s="27" t="s">
        <v>102</v>
      </c>
      <c r="H76" s="27" t="s">
        <v>103</v>
      </c>
      <c r="I76" s="92" t="s">
        <v>87</v>
      </c>
      <c r="J76" s="88" t="s">
        <v>105</v>
      </c>
      <c r="K76" s="91" t="s">
        <v>104</v>
      </c>
      <c r="L76" s="120" t="s">
        <v>187</v>
      </c>
      <c r="M76" s="125">
        <f>3993.05*2</f>
        <v>7986.1</v>
      </c>
      <c r="N76" s="122">
        <v>0</v>
      </c>
      <c r="O76" s="123">
        <v>0</v>
      </c>
      <c r="P76" s="122">
        <v>7986.11</v>
      </c>
      <c r="Q76" s="122">
        <v>0</v>
      </c>
      <c r="R76" s="122">
        <v>0</v>
      </c>
      <c r="S76" s="124">
        <f t="shared" si="10"/>
        <v>7986.1</v>
      </c>
      <c r="T76" s="122">
        <v>0</v>
      </c>
      <c r="U76" s="93">
        <v>0</v>
      </c>
      <c r="V76" s="93">
        <v>0</v>
      </c>
      <c r="W76" s="93">
        <v>0</v>
      </c>
    </row>
    <row r="77" spans="1:23" ht="25.5" x14ac:dyDescent="0.25">
      <c r="A77" s="19" t="s">
        <v>155</v>
      </c>
      <c r="B77" s="88">
        <v>19</v>
      </c>
      <c r="C77" s="71" t="s">
        <v>31</v>
      </c>
      <c r="D77" s="89">
        <v>45546</v>
      </c>
      <c r="E77" s="90"/>
      <c r="F77" s="19" t="s">
        <v>175</v>
      </c>
      <c r="G77" s="27" t="s">
        <v>106</v>
      </c>
      <c r="H77" s="27" t="s">
        <v>107</v>
      </c>
      <c r="I77" s="92" t="s">
        <v>87</v>
      </c>
      <c r="J77" s="88" t="s">
        <v>109</v>
      </c>
      <c r="K77" s="91" t="s">
        <v>108</v>
      </c>
      <c r="L77" s="120" t="s">
        <v>187</v>
      </c>
      <c r="M77" s="125">
        <f>3880.04*2</f>
        <v>7760.08</v>
      </c>
      <c r="N77" s="122">
        <v>0</v>
      </c>
      <c r="O77" s="123">
        <v>0</v>
      </c>
      <c r="P77" s="122">
        <f t="shared" ref="P77:P78" si="13">+M77-Q77</f>
        <v>7760.08</v>
      </c>
      <c r="Q77" s="122">
        <v>0</v>
      </c>
      <c r="R77" s="122">
        <v>0</v>
      </c>
      <c r="S77" s="124">
        <f t="shared" si="10"/>
        <v>7760.08</v>
      </c>
      <c r="T77" s="122">
        <v>0</v>
      </c>
      <c r="U77" s="93">
        <v>0</v>
      </c>
      <c r="V77" s="93">
        <v>0</v>
      </c>
      <c r="W77" s="93">
        <v>0</v>
      </c>
    </row>
    <row r="78" spans="1:23" ht="25.5" x14ac:dyDescent="0.25">
      <c r="A78" s="19" t="s">
        <v>155</v>
      </c>
      <c r="B78" s="88">
        <v>20</v>
      </c>
      <c r="C78" s="71" t="s">
        <v>31</v>
      </c>
      <c r="D78" s="89">
        <v>45545</v>
      </c>
      <c r="E78" s="90"/>
      <c r="F78" s="19" t="s">
        <v>176</v>
      </c>
      <c r="G78" s="27" t="s">
        <v>110</v>
      </c>
      <c r="H78" s="27" t="s">
        <v>111</v>
      </c>
      <c r="I78" s="92" t="s">
        <v>87</v>
      </c>
      <c r="J78" s="88" t="s">
        <v>113</v>
      </c>
      <c r="K78" s="91" t="s">
        <v>112</v>
      </c>
      <c r="L78" s="120" t="s">
        <v>187</v>
      </c>
      <c r="M78" s="125">
        <f>2737.93*2</f>
        <v>5475.86</v>
      </c>
      <c r="N78" s="122">
        <v>0</v>
      </c>
      <c r="O78" s="123">
        <v>0</v>
      </c>
      <c r="P78" s="122">
        <f t="shared" si="13"/>
        <v>5475.86</v>
      </c>
      <c r="Q78" s="122">
        <v>0</v>
      </c>
      <c r="R78" s="122">
        <v>0</v>
      </c>
      <c r="S78" s="124">
        <f t="shared" si="10"/>
        <v>5475.86</v>
      </c>
      <c r="T78" s="122">
        <v>0</v>
      </c>
      <c r="U78" s="93">
        <v>0</v>
      </c>
      <c r="V78" s="93">
        <v>0</v>
      </c>
      <c r="W78" s="93">
        <v>0</v>
      </c>
    </row>
    <row r="79" spans="1:23" ht="15" x14ac:dyDescent="0.25">
      <c r="A79" s="19" t="s">
        <v>155</v>
      </c>
      <c r="B79" s="88">
        <v>21</v>
      </c>
      <c r="C79" s="71" t="s">
        <v>31</v>
      </c>
      <c r="D79" s="89">
        <v>45546</v>
      </c>
      <c r="E79" s="90"/>
      <c r="F79" s="19" t="s">
        <v>177</v>
      </c>
      <c r="G79" s="27" t="s">
        <v>114</v>
      </c>
      <c r="H79" s="27" t="s">
        <v>115</v>
      </c>
      <c r="I79" s="92" t="s">
        <v>116</v>
      </c>
      <c r="J79" s="88" t="s">
        <v>118</v>
      </c>
      <c r="K79" s="91" t="s">
        <v>117</v>
      </c>
      <c r="L79" s="120" t="s">
        <v>187</v>
      </c>
      <c r="M79" s="125">
        <v>20000.36</v>
      </c>
      <c r="N79" s="122">
        <v>0</v>
      </c>
      <c r="O79" s="123">
        <v>0</v>
      </c>
      <c r="P79" s="122">
        <v>17374.34</v>
      </c>
      <c r="Q79" s="122">
        <f>1313.01*2</f>
        <v>2626.02</v>
      </c>
      <c r="R79" s="122">
        <v>0</v>
      </c>
      <c r="S79" s="124">
        <f t="shared" si="10"/>
        <v>17374.34</v>
      </c>
      <c r="T79" s="122">
        <v>0</v>
      </c>
      <c r="U79" s="93">
        <v>0</v>
      </c>
      <c r="V79" s="93">
        <v>0</v>
      </c>
      <c r="W79" s="93">
        <v>0</v>
      </c>
    </row>
    <row r="80" spans="1:23" ht="15" x14ac:dyDescent="0.25">
      <c r="A80" s="19" t="s">
        <v>155</v>
      </c>
      <c r="B80" s="88">
        <v>22</v>
      </c>
      <c r="C80" s="71" t="s">
        <v>31</v>
      </c>
      <c r="D80" s="89">
        <v>45541</v>
      </c>
      <c r="E80" s="90"/>
      <c r="F80" s="19" t="s">
        <v>178</v>
      </c>
      <c r="G80" s="27" t="s">
        <v>119</v>
      </c>
      <c r="H80" s="27" t="s">
        <v>120</v>
      </c>
      <c r="I80" s="92" t="s">
        <v>116</v>
      </c>
      <c r="J80" s="88" t="s">
        <v>122</v>
      </c>
      <c r="K80" s="103" t="s">
        <v>121</v>
      </c>
      <c r="L80" s="120" t="s">
        <v>187</v>
      </c>
      <c r="M80" s="125">
        <f>3880.05*2</f>
        <v>7760.1</v>
      </c>
      <c r="N80" s="122">
        <v>0</v>
      </c>
      <c r="O80" s="123">
        <v>0</v>
      </c>
      <c r="P80" s="122">
        <f t="shared" ref="P80:P81" si="14">+M80-Q80</f>
        <v>7760.1</v>
      </c>
      <c r="Q80" s="122">
        <v>0</v>
      </c>
      <c r="R80" s="122">
        <v>0</v>
      </c>
      <c r="S80" s="124">
        <f t="shared" si="10"/>
        <v>7760.1</v>
      </c>
      <c r="T80" s="122">
        <v>0</v>
      </c>
      <c r="U80" s="93">
        <v>0</v>
      </c>
      <c r="V80" s="93">
        <v>0</v>
      </c>
      <c r="W80" s="93">
        <v>0</v>
      </c>
    </row>
    <row r="81" spans="1:27" ht="15" x14ac:dyDescent="0.25">
      <c r="A81" s="19" t="s">
        <v>155</v>
      </c>
      <c r="B81" s="88">
        <v>23</v>
      </c>
      <c r="C81" s="71" t="s">
        <v>31</v>
      </c>
      <c r="D81" s="89">
        <v>45557</v>
      </c>
      <c r="E81" s="90"/>
      <c r="F81" s="19" t="s">
        <v>179</v>
      </c>
      <c r="G81" s="27" t="s">
        <v>123</v>
      </c>
      <c r="H81" s="27" t="s">
        <v>124</v>
      </c>
      <c r="I81" s="92" t="s">
        <v>116</v>
      </c>
      <c r="J81" s="88" t="s">
        <v>126</v>
      </c>
      <c r="K81" s="103" t="s">
        <v>125</v>
      </c>
      <c r="L81" s="120" t="s">
        <v>187</v>
      </c>
      <c r="M81" s="125">
        <f>3880.05*2</f>
        <v>7760.1</v>
      </c>
      <c r="N81" s="122">
        <v>0</v>
      </c>
      <c r="O81" s="123">
        <v>0</v>
      </c>
      <c r="P81" s="122">
        <f t="shared" si="14"/>
        <v>7760.1</v>
      </c>
      <c r="Q81" s="122">
        <v>0</v>
      </c>
      <c r="R81" s="122">
        <v>0</v>
      </c>
      <c r="S81" s="124">
        <f t="shared" si="10"/>
        <v>7760.1</v>
      </c>
      <c r="T81" s="122">
        <v>0</v>
      </c>
      <c r="U81" s="93">
        <v>0</v>
      </c>
      <c r="V81" s="93">
        <v>0</v>
      </c>
      <c r="W81" s="93">
        <v>0</v>
      </c>
    </row>
    <row r="82" spans="1:27" ht="15" x14ac:dyDescent="0.25">
      <c r="A82" s="19" t="s">
        <v>155</v>
      </c>
      <c r="B82" s="88">
        <v>24</v>
      </c>
      <c r="C82" s="71" t="s">
        <v>31</v>
      </c>
      <c r="D82" s="89">
        <v>45540</v>
      </c>
      <c r="E82" s="90"/>
      <c r="F82" s="19" t="s">
        <v>180</v>
      </c>
      <c r="G82" s="27" t="s">
        <v>127</v>
      </c>
      <c r="H82" s="27" t="s">
        <v>128</v>
      </c>
      <c r="I82" s="92" t="s">
        <v>116</v>
      </c>
      <c r="J82" s="88" t="s">
        <v>130</v>
      </c>
      <c r="K82" s="103" t="s">
        <v>129</v>
      </c>
      <c r="L82" s="120" t="s">
        <v>187</v>
      </c>
      <c r="M82" s="125">
        <v>11695.76</v>
      </c>
      <c r="N82" s="122">
        <v>0</v>
      </c>
      <c r="O82" s="123">
        <v>0</v>
      </c>
      <c r="P82" s="122">
        <v>10699.62</v>
      </c>
      <c r="Q82" s="122">
        <f>498.07*2</f>
        <v>996.14</v>
      </c>
      <c r="R82" s="122">
        <v>0</v>
      </c>
      <c r="S82" s="124">
        <f t="shared" si="10"/>
        <v>10699.62</v>
      </c>
      <c r="T82" s="122">
        <v>0</v>
      </c>
      <c r="U82" s="93">
        <v>0</v>
      </c>
      <c r="V82" s="93">
        <v>0</v>
      </c>
      <c r="W82" s="93">
        <v>0</v>
      </c>
    </row>
    <row r="83" spans="1:27" ht="15" x14ac:dyDescent="0.25">
      <c r="A83" s="19" t="s">
        <v>155</v>
      </c>
      <c r="B83" s="88">
        <v>25</v>
      </c>
      <c r="C83" s="71" t="s">
        <v>31</v>
      </c>
      <c r="D83" s="89">
        <v>45547</v>
      </c>
      <c r="E83" s="90"/>
      <c r="F83" s="19" t="s">
        <v>181</v>
      </c>
      <c r="G83" s="27" t="s">
        <v>131</v>
      </c>
      <c r="H83" s="27" t="s">
        <v>132</v>
      </c>
      <c r="I83" s="92" t="s">
        <v>116</v>
      </c>
      <c r="J83" s="88" t="s">
        <v>134</v>
      </c>
      <c r="K83" s="101" t="s">
        <v>133</v>
      </c>
      <c r="L83" s="120" t="s">
        <v>187</v>
      </c>
      <c r="M83" s="125">
        <v>8108.04</v>
      </c>
      <c r="N83" s="122">
        <v>0</v>
      </c>
      <c r="O83" s="123">
        <v>0</v>
      </c>
      <c r="P83" s="122">
        <f t="shared" ref="P83" si="15">+M83-Q83</f>
        <v>8108.04</v>
      </c>
      <c r="Q83" s="122">
        <v>0</v>
      </c>
      <c r="R83" s="122">
        <v>0</v>
      </c>
      <c r="S83" s="124">
        <f t="shared" si="10"/>
        <v>8108.04</v>
      </c>
      <c r="T83" s="122">
        <v>0</v>
      </c>
      <c r="U83" s="93">
        <v>0</v>
      </c>
      <c r="V83" s="93">
        <v>0</v>
      </c>
      <c r="W83" s="93">
        <v>0</v>
      </c>
    </row>
    <row r="84" spans="1:27" ht="15" x14ac:dyDescent="0.25">
      <c r="A84" s="19" t="s">
        <v>155</v>
      </c>
      <c r="B84" s="88">
        <v>26</v>
      </c>
      <c r="C84" s="71" t="s">
        <v>31</v>
      </c>
      <c r="D84" s="89">
        <v>45541</v>
      </c>
      <c r="E84" s="90"/>
      <c r="F84" s="19" t="s">
        <v>182</v>
      </c>
      <c r="G84" s="27" t="s">
        <v>135</v>
      </c>
      <c r="H84" s="27" t="s">
        <v>136</v>
      </c>
      <c r="I84" s="92" t="s">
        <v>116</v>
      </c>
      <c r="J84" s="88" t="s">
        <v>138</v>
      </c>
      <c r="K84" s="91" t="s">
        <v>137</v>
      </c>
      <c r="L84" s="120" t="s">
        <v>187</v>
      </c>
      <c r="M84" s="125">
        <v>9899.82</v>
      </c>
      <c r="N84" s="122">
        <v>0</v>
      </c>
      <c r="O84" s="123">
        <v>0</v>
      </c>
      <c r="P84" s="122">
        <v>9135.64</v>
      </c>
      <c r="Q84" s="122">
        <f>382.09</f>
        <v>382.09</v>
      </c>
      <c r="R84" s="122">
        <v>0</v>
      </c>
      <c r="S84" s="124">
        <f t="shared" si="10"/>
        <v>9517.73</v>
      </c>
      <c r="T84" s="122">
        <v>0</v>
      </c>
      <c r="U84" s="93">
        <v>0</v>
      </c>
      <c r="V84" s="93">
        <v>0</v>
      </c>
      <c r="W84" s="93">
        <v>0</v>
      </c>
    </row>
    <row r="85" spans="1:27" ht="15" x14ac:dyDescent="0.25">
      <c r="A85" s="19" t="s">
        <v>155</v>
      </c>
      <c r="B85" s="88">
        <v>27</v>
      </c>
      <c r="C85" s="71" t="s">
        <v>31</v>
      </c>
      <c r="D85" s="89">
        <v>45689</v>
      </c>
      <c r="E85" s="90"/>
      <c r="F85" s="19" t="s">
        <v>183</v>
      </c>
      <c r="G85" s="27" t="s">
        <v>139</v>
      </c>
      <c r="H85" s="27" t="s">
        <v>140</v>
      </c>
      <c r="I85" s="92" t="s">
        <v>116</v>
      </c>
      <c r="J85" s="88" t="s">
        <v>142</v>
      </c>
      <c r="K85" s="91" t="s">
        <v>141</v>
      </c>
      <c r="L85" s="120" t="s">
        <v>187</v>
      </c>
      <c r="M85" s="125">
        <v>7790</v>
      </c>
      <c r="N85" s="122">
        <v>0</v>
      </c>
      <c r="O85" s="123">
        <v>0</v>
      </c>
      <c r="P85" s="126">
        <v>7760</v>
      </c>
      <c r="Q85" s="122">
        <v>0</v>
      </c>
      <c r="R85" s="122">
        <v>0</v>
      </c>
      <c r="S85" s="124">
        <f t="shared" si="10"/>
        <v>7790</v>
      </c>
      <c r="T85" s="122">
        <v>0</v>
      </c>
      <c r="U85" s="93">
        <v>0</v>
      </c>
      <c r="V85" s="93">
        <v>0</v>
      </c>
      <c r="W85" s="93">
        <v>0</v>
      </c>
    </row>
    <row r="86" spans="1:27" ht="15" x14ac:dyDescent="0.25">
      <c r="A86" s="19" t="s">
        <v>155</v>
      </c>
      <c r="B86" s="88">
        <v>28</v>
      </c>
      <c r="C86" s="71" t="s">
        <v>31</v>
      </c>
      <c r="D86" s="89">
        <v>45689</v>
      </c>
      <c r="E86" s="90"/>
      <c r="F86" s="95" t="s">
        <v>184</v>
      </c>
      <c r="G86" s="27" t="s">
        <v>143</v>
      </c>
      <c r="H86" s="27" t="s">
        <v>144</v>
      </c>
      <c r="I86" s="92" t="s">
        <v>116</v>
      </c>
      <c r="J86" s="88" t="s">
        <v>145</v>
      </c>
      <c r="K86" s="91" t="s">
        <v>133</v>
      </c>
      <c r="L86" s="120" t="s">
        <v>187</v>
      </c>
      <c r="M86" s="127">
        <v>7760</v>
      </c>
      <c r="N86" s="122">
        <v>0</v>
      </c>
      <c r="O86" s="123">
        <v>0</v>
      </c>
      <c r="P86" s="126">
        <f t="shared" ref="P86" si="16">+M86</f>
        <v>7760</v>
      </c>
      <c r="Q86" s="122">
        <v>0</v>
      </c>
      <c r="R86" s="122">
        <v>0</v>
      </c>
      <c r="S86" s="124">
        <f t="shared" si="10"/>
        <v>7760</v>
      </c>
      <c r="T86" s="122">
        <v>0</v>
      </c>
      <c r="U86" s="93">
        <v>0</v>
      </c>
      <c r="V86" s="93">
        <v>0</v>
      </c>
      <c r="W86" s="93">
        <v>0</v>
      </c>
    </row>
    <row r="87" spans="1:27" ht="25.5" x14ac:dyDescent="0.25">
      <c r="A87" s="19" t="s">
        <v>155</v>
      </c>
      <c r="B87" s="88">
        <v>29</v>
      </c>
      <c r="C87" s="71" t="s">
        <v>31</v>
      </c>
      <c r="D87" s="89">
        <v>45726</v>
      </c>
      <c r="E87" s="90"/>
      <c r="F87" s="95" t="s">
        <v>185</v>
      </c>
      <c r="G87" s="27" t="s">
        <v>146</v>
      </c>
      <c r="H87" s="27" t="s">
        <v>156</v>
      </c>
      <c r="I87" s="92" t="s">
        <v>34</v>
      </c>
      <c r="J87" s="88" t="s">
        <v>149</v>
      </c>
      <c r="K87" s="91" t="s">
        <v>148</v>
      </c>
      <c r="L87" s="120" t="s">
        <v>187</v>
      </c>
      <c r="M87" s="127">
        <v>5475</v>
      </c>
      <c r="N87" s="122">
        <v>0</v>
      </c>
      <c r="O87" s="123">
        <v>0</v>
      </c>
      <c r="P87" s="126">
        <v>5475</v>
      </c>
      <c r="Q87" s="122">
        <v>0</v>
      </c>
      <c r="R87" s="122">
        <v>0</v>
      </c>
      <c r="S87" s="124">
        <f t="shared" si="10"/>
        <v>5475</v>
      </c>
      <c r="T87" s="122">
        <v>0</v>
      </c>
      <c r="U87" s="93">
        <v>0</v>
      </c>
      <c r="V87" s="93">
        <v>0</v>
      </c>
      <c r="W87" s="93">
        <v>0</v>
      </c>
      <c r="X87" s="96"/>
      <c r="Y87" s="96"/>
      <c r="Z87" s="96"/>
      <c r="AA87" s="96"/>
    </row>
    <row r="88" spans="1:27" ht="25.5" x14ac:dyDescent="0.25">
      <c r="A88" s="19" t="s">
        <v>155</v>
      </c>
      <c r="B88" s="88">
        <v>30</v>
      </c>
      <c r="C88" s="71" t="s">
        <v>31</v>
      </c>
      <c r="D88" s="89">
        <v>45566</v>
      </c>
      <c r="E88" s="90"/>
      <c r="F88" s="95" t="s">
        <v>192</v>
      </c>
      <c r="G88" s="27" t="s">
        <v>150</v>
      </c>
      <c r="H88" s="27" t="s">
        <v>147</v>
      </c>
      <c r="I88" s="92" t="s">
        <v>34</v>
      </c>
      <c r="J88" s="88" t="s">
        <v>152</v>
      </c>
      <c r="K88" s="91" t="s">
        <v>151</v>
      </c>
      <c r="L88" s="120" t="s">
        <v>187</v>
      </c>
      <c r="M88" s="125">
        <v>7794</v>
      </c>
      <c r="N88" s="122">
        <v>0</v>
      </c>
      <c r="O88" s="123">
        <v>0</v>
      </c>
      <c r="P88" s="122">
        <f t="shared" ref="P88" si="17">+M88-Q88</f>
        <v>7794</v>
      </c>
      <c r="Q88" s="122">
        <v>0</v>
      </c>
      <c r="R88" s="122">
        <v>0</v>
      </c>
      <c r="S88" s="124">
        <f t="shared" si="10"/>
        <v>7794</v>
      </c>
      <c r="T88" s="122">
        <v>0</v>
      </c>
      <c r="U88" s="93">
        <v>0</v>
      </c>
      <c r="V88" s="93">
        <v>0</v>
      </c>
      <c r="W88" s="93">
        <v>0</v>
      </c>
    </row>
    <row r="89" spans="1:27" x14ac:dyDescent="0.25">
      <c r="A89" s="137" t="s">
        <v>193</v>
      </c>
      <c r="B89" s="138">
        <v>1</v>
      </c>
      <c r="C89" s="139" t="s">
        <v>31</v>
      </c>
      <c r="D89" s="140">
        <v>45540</v>
      </c>
      <c r="E89" s="141"/>
      <c r="F89" s="137" t="s">
        <v>157</v>
      </c>
      <c r="G89" s="142" t="s">
        <v>32</v>
      </c>
      <c r="H89" s="142" t="s">
        <v>33</v>
      </c>
      <c r="I89" s="143" t="s">
        <v>34</v>
      </c>
      <c r="J89" s="138" t="s">
        <v>36</v>
      </c>
      <c r="K89" s="144" t="s">
        <v>35</v>
      </c>
      <c r="L89" s="145" t="s">
        <v>187</v>
      </c>
      <c r="M89" s="146">
        <f>13732.51*2</f>
        <v>27465.02</v>
      </c>
      <c r="N89" s="147">
        <v>0</v>
      </c>
      <c r="O89" s="148">
        <v>0</v>
      </c>
      <c r="P89" s="147">
        <f>+M89-Q89</f>
        <v>23244.54</v>
      </c>
      <c r="Q89" s="147">
        <f>2110.24*2</f>
        <v>4220.4799999999996</v>
      </c>
      <c r="R89" s="147">
        <v>0</v>
      </c>
      <c r="S89" s="149">
        <f>+M89-Q89</f>
        <v>23244.54</v>
      </c>
      <c r="T89" s="147">
        <v>0</v>
      </c>
      <c r="U89" s="150">
        <v>0</v>
      </c>
      <c r="V89" s="150">
        <v>0</v>
      </c>
      <c r="W89" s="150">
        <v>0</v>
      </c>
    </row>
    <row r="90" spans="1:27" x14ac:dyDescent="0.25">
      <c r="A90" s="137" t="s">
        <v>193</v>
      </c>
      <c r="B90" s="138">
        <v>2</v>
      </c>
      <c r="C90" s="139" t="s">
        <v>31</v>
      </c>
      <c r="D90" s="140">
        <v>45540</v>
      </c>
      <c r="E90" s="141"/>
      <c r="F90" s="137" t="s">
        <v>158</v>
      </c>
      <c r="G90" s="142" t="s">
        <v>37</v>
      </c>
      <c r="H90" s="142" t="s">
        <v>38</v>
      </c>
      <c r="I90" s="143" t="s">
        <v>34</v>
      </c>
      <c r="J90" s="138" t="s">
        <v>40</v>
      </c>
      <c r="K90" s="144" t="s">
        <v>39</v>
      </c>
      <c r="L90" s="145" t="s">
        <v>187</v>
      </c>
      <c r="M90" s="151">
        <f>6290.66*2</f>
        <v>12581.32</v>
      </c>
      <c r="N90" s="147">
        <v>0</v>
      </c>
      <c r="O90" s="148">
        <v>0</v>
      </c>
      <c r="P90" s="147">
        <v>11443.5</v>
      </c>
      <c r="Q90" s="147">
        <f>568.91*2</f>
        <v>1137.82</v>
      </c>
      <c r="R90" s="147">
        <v>0</v>
      </c>
      <c r="S90" s="149">
        <f t="shared" ref="S90:S92" si="18">+M90-Q90</f>
        <v>11443.5</v>
      </c>
      <c r="T90" s="147">
        <v>0</v>
      </c>
      <c r="U90" s="150">
        <v>0</v>
      </c>
      <c r="V90" s="150">
        <v>0</v>
      </c>
      <c r="W90" s="150">
        <v>0</v>
      </c>
    </row>
    <row r="91" spans="1:27" ht="15" x14ac:dyDescent="0.25">
      <c r="A91" s="137" t="s">
        <v>193</v>
      </c>
      <c r="B91" s="138">
        <v>3</v>
      </c>
      <c r="C91" s="139" t="s">
        <v>31</v>
      </c>
      <c r="D91" s="140">
        <v>45551</v>
      </c>
      <c r="E91" s="141"/>
      <c r="F91" s="137" t="s">
        <v>159</v>
      </c>
      <c r="G91" s="142" t="s">
        <v>41</v>
      </c>
      <c r="H91" s="142" t="s">
        <v>42</v>
      </c>
      <c r="I91" s="152" t="s">
        <v>34</v>
      </c>
      <c r="J91" s="138" t="s">
        <v>44</v>
      </c>
      <c r="K91" s="143" t="s">
        <v>43</v>
      </c>
      <c r="L91" s="145" t="s">
        <v>187</v>
      </c>
      <c r="M91" s="151">
        <f>10578.11*2</f>
        <v>21156.22</v>
      </c>
      <c r="N91" s="147">
        <v>0</v>
      </c>
      <c r="O91" s="148">
        <v>0</v>
      </c>
      <c r="P91" s="147">
        <f t="shared" ref="P91" si="19">+M91-Q91</f>
        <v>18283.300000000003</v>
      </c>
      <c r="Q91" s="147">
        <f>1436.46*2</f>
        <v>2872.92</v>
      </c>
      <c r="R91" s="147">
        <v>0</v>
      </c>
      <c r="S91" s="149">
        <f t="shared" si="18"/>
        <v>18283.300000000003</v>
      </c>
      <c r="T91" s="147">
        <v>0</v>
      </c>
      <c r="U91" s="150">
        <v>0</v>
      </c>
      <c r="V91" s="150">
        <v>0</v>
      </c>
      <c r="W91" s="150">
        <v>0</v>
      </c>
    </row>
    <row r="92" spans="1:27" x14ac:dyDescent="0.25">
      <c r="A92" s="137" t="s">
        <v>193</v>
      </c>
      <c r="B92" s="138">
        <v>4</v>
      </c>
      <c r="C92" s="139" t="s">
        <v>31</v>
      </c>
      <c r="D92" s="140">
        <v>45540</v>
      </c>
      <c r="E92" s="141"/>
      <c r="F92" s="137" t="s">
        <v>160</v>
      </c>
      <c r="G92" s="142" t="s">
        <v>45</v>
      </c>
      <c r="H92" s="142" t="s">
        <v>46</v>
      </c>
      <c r="I92" s="143" t="s">
        <v>34</v>
      </c>
      <c r="J92" s="138" t="s">
        <v>48</v>
      </c>
      <c r="K92" s="144" t="s">
        <v>47</v>
      </c>
      <c r="L92" s="145" t="s">
        <v>187</v>
      </c>
      <c r="M92" s="151">
        <f>5190.67*2</f>
        <v>10381.34</v>
      </c>
      <c r="N92" s="147">
        <v>0</v>
      </c>
      <c r="O92" s="148">
        <v>0</v>
      </c>
      <c r="P92" s="147">
        <v>9564.7800000000007</v>
      </c>
      <c r="Q92" s="147">
        <f>408.28*2</f>
        <v>816.56</v>
      </c>
      <c r="R92" s="147">
        <v>0</v>
      </c>
      <c r="S92" s="149">
        <f t="shared" si="18"/>
        <v>9564.7800000000007</v>
      </c>
      <c r="T92" s="147">
        <v>0</v>
      </c>
      <c r="U92" s="150">
        <v>0</v>
      </c>
      <c r="V92" s="150">
        <v>0</v>
      </c>
      <c r="W92" s="150">
        <v>0</v>
      </c>
    </row>
    <row r="93" spans="1:27" x14ac:dyDescent="0.25">
      <c r="A93" s="137" t="s">
        <v>193</v>
      </c>
      <c r="B93" s="138">
        <v>5</v>
      </c>
      <c r="C93" s="139" t="s">
        <v>31</v>
      </c>
      <c r="D93" s="140">
        <v>45541</v>
      </c>
      <c r="E93" s="141"/>
      <c r="F93" s="137" t="s">
        <v>161</v>
      </c>
      <c r="G93" s="142" t="s">
        <v>49</v>
      </c>
      <c r="H93" s="142" t="s">
        <v>50</v>
      </c>
      <c r="I93" s="143" t="s">
        <v>34</v>
      </c>
      <c r="J93" s="138" t="s">
        <v>52</v>
      </c>
      <c r="K93" s="144" t="s">
        <v>51</v>
      </c>
      <c r="L93" s="145" t="s">
        <v>187</v>
      </c>
      <c r="M93" s="151">
        <f>5040.87*2</f>
        <v>10081.74</v>
      </c>
      <c r="N93" s="147">
        <v>0</v>
      </c>
      <c r="O93" s="148">
        <v>0</v>
      </c>
      <c r="P93" s="147">
        <v>9297.7900000000009</v>
      </c>
      <c r="Q93" s="147">
        <f>391.87*2</f>
        <v>783.74</v>
      </c>
      <c r="R93" s="147">
        <v>0</v>
      </c>
      <c r="S93" s="149">
        <v>9297.7800000000007</v>
      </c>
      <c r="T93" s="147">
        <v>0</v>
      </c>
      <c r="U93" s="150">
        <v>0</v>
      </c>
      <c r="V93" s="150">
        <v>0</v>
      </c>
      <c r="W93" s="150">
        <v>0</v>
      </c>
    </row>
    <row r="94" spans="1:27" ht="38.25" x14ac:dyDescent="0.25">
      <c r="A94" s="137" t="s">
        <v>193</v>
      </c>
      <c r="B94" s="138">
        <v>6</v>
      </c>
      <c r="C94" s="139" t="s">
        <v>31</v>
      </c>
      <c r="D94" s="140">
        <v>45736</v>
      </c>
      <c r="E94" s="153"/>
      <c r="F94" s="137" t="s">
        <v>189</v>
      </c>
      <c r="G94" s="142" t="s">
        <v>191</v>
      </c>
      <c r="H94" s="142" t="s">
        <v>190</v>
      </c>
      <c r="I94" s="144" t="s">
        <v>34</v>
      </c>
      <c r="J94" s="138" t="s">
        <v>56</v>
      </c>
      <c r="K94" s="154" t="s">
        <v>55</v>
      </c>
      <c r="L94" s="145" t="s">
        <v>187</v>
      </c>
      <c r="M94" s="151">
        <v>8344.2000000000007</v>
      </c>
      <c r="N94" s="147">
        <v>0</v>
      </c>
      <c r="O94" s="148">
        <v>0</v>
      </c>
      <c r="P94" s="147">
        <v>8344.19</v>
      </c>
      <c r="Q94" s="147">
        <v>0</v>
      </c>
      <c r="R94" s="147">
        <v>0</v>
      </c>
      <c r="S94" s="149">
        <v>8344.18</v>
      </c>
      <c r="T94" s="147">
        <v>0</v>
      </c>
      <c r="U94" s="150">
        <v>0</v>
      </c>
      <c r="V94" s="150">
        <v>0</v>
      </c>
      <c r="W94" s="150">
        <v>0</v>
      </c>
    </row>
    <row r="95" spans="1:27" ht="25.5" x14ac:dyDescent="0.25">
      <c r="A95" s="137" t="s">
        <v>193</v>
      </c>
      <c r="B95" s="138">
        <v>7</v>
      </c>
      <c r="C95" s="139" t="s">
        <v>31</v>
      </c>
      <c r="D95" s="140">
        <v>45540</v>
      </c>
      <c r="E95" s="141"/>
      <c r="F95" s="137" t="s">
        <v>163</v>
      </c>
      <c r="G95" s="142" t="s">
        <v>57</v>
      </c>
      <c r="H95" s="142" t="s">
        <v>58</v>
      </c>
      <c r="I95" s="143" t="s">
        <v>34</v>
      </c>
      <c r="J95" s="138" t="s">
        <v>60</v>
      </c>
      <c r="K95" s="143" t="s">
        <v>59</v>
      </c>
      <c r="L95" s="145" t="s">
        <v>187</v>
      </c>
      <c r="M95" s="151">
        <f>4014.1*2</f>
        <v>8028.2</v>
      </c>
      <c r="N95" s="147">
        <v>0</v>
      </c>
      <c r="O95" s="148">
        <v>0</v>
      </c>
      <c r="P95" s="147">
        <v>8028.2</v>
      </c>
      <c r="Q95" s="147">
        <v>0</v>
      </c>
      <c r="R95" s="147">
        <v>0</v>
      </c>
      <c r="S95" s="149">
        <f t="shared" ref="S95:S118" si="20">+M95-Q95</f>
        <v>8028.2</v>
      </c>
      <c r="T95" s="147">
        <v>0</v>
      </c>
      <c r="U95" s="150">
        <v>0</v>
      </c>
      <c r="V95" s="150">
        <v>0</v>
      </c>
      <c r="W95" s="150">
        <v>0</v>
      </c>
    </row>
    <row r="96" spans="1:27" x14ac:dyDescent="0.25">
      <c r="A96" s="210" t="s">
        <v>193</v>
      </c>
      <c r="B96" s="211">
        <v>8</v>
      </c>
      <c r="C96" s="212" t="s">
        <v>31</v>
      </c>
      <c r="D96" s="213">
        <v>45540</v>
      </c>
      <c r="E96" s="214"/>
      <c r="F96" s="210" t="s">
        <v>164</v>
      </c>
      <c r="G96" s="215" t="s">
        <v>61</v>
      </c>
      <c r="H96" s="215" t="s">
        <v>62</v>
      </c>
      <c r="I96" s="216" t="s">
        <v>34</v>
      </c>
      <c r="J96" s="211" t="s">
        <v>64</v>
      </c>
      <c r="K96" s="217" t="s">
        <v>63</v>
      </c>
      <c r="L96" s="218" t="s">
        <v>187</v>
      </c>
      <c r="M96" s="219">
        <f>4035*2</f>
        <v>8070</v>
      </c>
      <c r="N96" s="220">
        <v>0</v>
      </c>
      <c r="O96" s="221">
        <v>0</v>
      </c>
      <c r="P96" s="220">
        <f t="shared" ref="P96:P105" si="21">+M96-Q96</f>
        <v>8070</v>
      </c>
      <c r="Q96" s="220">
        <v>0</v>
      </c>
      <c r="R96" s="220">
        <v>0</v>
      </c>
      <c r="S96" s="222">
        <f>3766+4035</f>
        <v>7801</v>
      </c>
      <c r="T96" s="220">
        <v>0</v>
      </c>
      <c r="U96" s="223">
        <v>0</v>
      </c>
      <c r="V96" s="223">
        <v>0</v>
      </c>
      <c r="W96" s="223">
        <v>0</v>
      </c>
    </row>
    <row r="97" spans="1:23" ht="15" x14ac:dyDescent="0.25">
      <c r="A97" s="137" t="s">
        <v>193</v>
      </c>
      <c r="B97" s="138">
        <v>9</v>
      </c>
      <c r="C97" s="139" t="s">
        <v>31</v>
      </c>
      <c r="D97" s="140">
        <v>45545</v>
      </c>
      <c r="E97" s="141"/>
      <c r="F97" s="137" t="s">
        <v>165</v>
      </c>
      <c r="G97" s="142" t="s">
        <v>65</v>
      </c>
      <c r="H97" s="142" t="s">
        <v>66</v>
      </c>
      <c r="I97" s="152" t="s">
        <v>34</v>
      </c>
      <c r="J97" s="138" t="s">
        <v>68</v>
      </c>
      <c r="K97" s="144" t="s">
        <v>67</v>
      </c>
      <c r="L97" s="145" t="s">
        <v>187</v>
      </c>
      <c r="M97" s="151">
        <f>3677.4*2</f>
        <v>7354.8</v>
      </c>
      <c r="N97" s="147">
        <v>0</v>
      </c>
      <c r="O97" s="148">
        <v>0</v>
      </c>
      <c r="P97" s="147">
        <f t="shared" si="21"/>
        <v>7354.8</v>
      </c>
      <c r="Q97" s="147">
        <v>0</v>
      </c>
      <c r="R97" s="147">
        <v>0</v>
      </c>
      <c r="S97" s="149">
        <f t="shared" si="20"/>
        <v>7354.8</v>
      </c>
      <c r="T97" s="147">
        <v>0</v>
      </c>
      <c r="U97" s="150">
        <v>0</v>
      </c>
      <c r="V97" s="150">
        <v>0</v>
      </c>
      <c r="W97" s="150">
        <v>0</v>
      </c>
    </row>
    <row r="98" spans="1:23" ht="25.5" x14ac:dyDescent="0.25">
      <c r="A98" s="137" t="s">
        <v>193</v>
      </c>
      <c r="B98" s="138">
        <v>10</v>
      </c>
      <c r="C98" s="139" t="s">
        <v>31</v>
      </c>
      <c r="D98" s="140">
        <v>45540</v>
      </c>
      <c r="E98" s="141"/>
      <c r="F98" s="137" t="s">
        <v>166</v>
      </c>
      <c r="G98" s="142" t="s">
        <v>69</v>
      </c>
      <c r="H98" s="142" t="s">
        <v>70</v>
      </c>
      <c r="I98" s="143" t="s">
        <v>34</v>
      </c>
      <c r="J98" s="138" t="s">
        <v>72</v>
      </c>
      <c r="K98" s="143" t="s">
        <v>71</v>
      </c>
      <c r="L98" s="145" t="s">
        <v>187</v>
      </c>
      <c r="M98" s="151">
        <f>3677.5*2</f>
        <v>7355</v>
      </c>
      <c r="N98" s="147">
        <v>0</v>
      </c>
      <c r="O98" s="148">
        <v>0</v>
      </c>
      <c r="P98" s="147">
        <f t="shared" si="21"/>
        <v>7355</v>
      </c>
      <c r="Q98" s="147">
        <v>0</v>
      </c>
      <c r="R98" s="147">
        <v>0</v>
      </c>
      <c r="S98" s="149">
        <f t="shared" si="20"/>
        <v>7355</v>
      </c>
      <c r="T98" s="147">
        <v>0</v>
      </c>
      <c r="U98" s="150">
        <v>0</v>
      </c>
      <c r="V98" s="150">
        <v>0</v>
      </c>
      <c r="W98" s="150">
        <v>0</v>
      </c>
    </row>
    <row r="99" spans="1:23" ht="25.5" x14ac:dyDescent="0.25">
      <c r="A99" s="137" t="s">
        <v>193</v>
      </c>
      <c r="B99" s="138">
        <v>11</v>
      </c>
      <c r="C99" s="139" t="s">
        <v>31</v>
      </c>
      <c r="D99" s="140">
        <v>45580</v>
      </c>
      <c r="E99" s="141"/>
      <c r="F99" s="137" t="s">
        <v>167</v>
      </c>
      <c r="G99" s="142" t="s">
        <v>73</v>
      </c>
      <c r="H99" s="155" t="s">
        <v>74</v>
      </c>
      <c r="I99" s="143" t="s">
        <v>34</v>
      </c>
      <c r="J99" s="138" t="s">
        <v>76</v>
      </c>
      <c r="K99" s="143" t="s">
        <v>75</v>
      </c>
      <c r="L99" s="145" t="s">
        <v>187</v>
      </c>
      <c r="M99" s="151">
        <f>5434.85*2</f>
        <v>10869.7</v>
      </c>
      <c r="N99" s="147">
        <v>0</v>
      </c>
      <c r="O99" s="148">
        <v>0</v>
      </c>
      <c r="P99" s="147">
        <f t="shared" si="21"/>
        <v>10000</v>
      </c>
      <c r="Q99" s="147">
        <f>434.85*2</f>
        <v>869.7</v>
      </c>
      <c r="R99" s="147">
        <v>0</v>
      </c>
      <c r="S99" s="149">
        <f t="shared" si="20"/>
        <v>10000</v>
      </c>
      <c r="T99" s="147">
        <v>0</v>
      </c>
      <c r="U99" s="150">
        <v>0</v>
      </c>
      <c r="V99" s="150">
        <v>0</v>
      </c>
      <c r="W99" s="150">
        <v>0</v>
      </c>
    </row>
    <row r="100" spans="1:23" ht="25.5" x14ac:dyDescent="0.25">
      <c r="A100" s="137" t="s">
        <v>193</v>
      </c>
      <c r="B100" s="138">
        <v>12</v>
      </c>
      <c r="C100" s="139" t="s">
        <v>31</v>
      </c>
      <c r="D100" s="140">
        <v>45580</v>
      </c>
      <c r="E100" s="141"/>
      <c r="F100" s="137" t="s">
        <v>168</v>
      </c>
      <c r="G100" s="142" t="s">
        <v>77</v>
      </c>
      <c r="H100" s="142" t="s">
        <v>78</v>
      </c>
      <c r="I100" s="143" t="s">
        <v>34</v>
      </c>
      <c r="J100" s="138" t="s">
        <v>80</v>
      </c>
      <c r="K100" s="143" t="s">
        <v>79</v>
      </c>
      <c r="L100" s="145" t="s">
        <v>187</v>
      </c>
      <c r="M100" s="151">
        <f>3500*2</f>
        <v>7000</v>
      </c>
      <c r="N100" s="147">
        <v>0</v>
      </c>
      <c r="O100" s="148">
        <v>0</v>
      </c>
      <c r="P100" s="147">
        <f t="shared" si="21"/>
        <v>7000</v>
      </c>
      <c r="Q100" s="147">
        <v>0</v>
      </c>
      <c r="R100" s="147">
        <v>0</v>
      </c>
      <c r="S100" s="149">
        <f t="shared" si="20"/>
        <v>7000</v>
      </c>
      <c r="T100" s="147">
        <v>0</v>
      </c>
      <c r="U100" s="150">
        <v>0</v>
      </c>
      <c r="V100" s="150">
        <v>0</v>
      </c>
      <c r="W100" s="150">
        <v>0</v>
      </c>
    </row>
    <row r="101" spans="1:23" ht="25.5" x14ac:dyDescent="0.25">
      <c r="A101" s="137" t="s">
        <v>193</v>
      </c>
      <c r="B101" s="138">
        <v>13</v>
      </c>
      <c r="C101" s="139" t="s">
        <v>31</v>
      </c>
      <c r="D101" s="140">
        <v>45546</v>
      </c>
      <c r="E101" s="141"/>
      <c r="F101" s="137" t="s">
        <v>169</v>
      </c>
      <c r="G101" s="142" t="s">
        <v>81</v>
      </c>
      <c r="H101" s="142" t="s">
        <v>82</v>
      </c>
      <c r="I101" s="152" t="s">
        <v>34</v>
      </c>
      <c r="J101" s="138" t="s">
        <v>84</v>
      </c>
      <c r="K101" s="143" t="s">
        <v>83</v>
      </c>
      <c r="L101" s="145" t="s">
        <v>187</v>
      </c>
      <c r="M101" s="151">
        <f>4004.72*2</f>
        <v>8009.44</v>
      </c>
      <c r="N101" s="147">
        <v>0</v>
      </c>
      <c r="O101" s="148">
        <v>0</v>
      </c>
      <c r="P101" s="147">
        <f t="shared" si="21"/>
        <v>8009.44</v>
      </c>
      <c r="Q101" s="147">
        <v>0</v>
      </c>
      <c r="R101" s="147">
        <v>0</v>
      </c>
      <c r="S101" s="149">
        <f t="shared" si="20"/>
        <v>8009.44</v>
      </c>
      <c r="T101" s="147">
        <v>0</v>
      </c>
      <c r="U101" s="150">
        <v>0</v>
      </c>
      <c r="V101" s="150">
        <v>0</v>
      </c>
      <c r="W101" s="150">
        <v>0</v>
      </c>
    </row>
    <row r="102" spans="1:23" ht="25.5" x14ac:dyDescent="0.25">
      <c r="A102" s="137" t="s">
        <v>193</v>
      </c>
      <c r="B102" s="138">
        <v>14</v>
      </c>
      <c r="C102" s="139" t="s">
        <v>31</v>
      </c>
      <c r="D102" s="140">
        <v>45540</v>
      </c>
      <c r="E102" s="141"/>
      <c r="F102" s="137" t="s">
        <v>170</v>
      </c>
      <c r="G102" s="142" t="s">
        <v>85</v>
      </c>
      <c r="H102" s="142" t="s">
        <v>86</v>
      </c>
      <c r="I102" s="143" t="s">
        <v>87</v>
      </c>
      <c r="J102" s="138" t="s">
        <v>89</v>
      </c>
      <c r="K102" s="143" t="s">
        <v>88</v>
      </c>
      <c r="L102" s="145" t="s">
        <v>187</v>
      </c>
      <c r="M102" s="151">
        <f>3993.05*2</f>
        <v>7986.1</v>
      </c>
      <c r="N102" s="147">
        <v>0</v>
      </c>
      <c r="O102" s="148">
        <v>0</v>
      </c>
      <c r="P102" s="147">
        <f t="shared" si="21"/>
        <v>7986.1</v>
      </c>
      <c r="Q102" s="147">
        <v>0</v>
      </c>
      <c r="R102" s="147">
        <v>0</v>
      </c>
      <c r="S102" s="149">
        <f t="shared" si="20"/>
        <v>7986.1</v>
      </c>
      <c r="T102" s="147">
        <v>0</v>
      </c>
      <c r="U102" s="150">
        <v>0</v>
      </c>
      <c r="V102" s="150">
        <v>0</v>
      </c>
      <c r="W102" s="150">
        <v>0</v>
      </c>
    </row>
    <row r="103" spans="1:23" ht="25.5" x14ac:dyDescent="0.25">
      <c r="A103" s="137" t="s">
        <v>193</v>
      </c>
      <c r="B103" s="138">
        <v>15</v>
      </c>
      <c r="C103" s="139" t="s">
        <v>31</v>
      </c>
      <c r="D103" s="140">
        <v>45540</v>
      </c>
      <c r="E103" s="141"/>
      <c r="F103" s="137" t="s">
        <v>171</v>
      </c>
      <c r="G103" s="142" t="s">
        <v>90</v>
      </c>
      <c r="H103" s="142" t="s">
        <v>91</v>
      </c>
      <c r="I103" s="152" t="s">
        <v>87</v>
      </c>
      <c r="J103" s="138" t="s">
        <v>93</v>
      </c>
      <c r="K103" s="143" t="s">
        <v>92</v>
      </c>
      <c r="L103" s="145" t="s">
        <v>187</v>
      </c>
      <c r="M103" s="151">
        <f>3880.04*2</f>
        <v>7760.08</v>
      </c>
      <c r="N103" s="147">
        <v>0</v>
      </c>
      <c r="O103" s="148">
        <v>0</v>
      </c>
      <c r="P103" s="147">
        <f t="shared" si="21"/>
        <v>7760.08</v>
      </c>
      <c r="Q103" s="147">
        <v>0</v>
      </c>
      <c r="R103" s="147">
        <v>0</v>
      </c>
      <c r="S103" s="149">
        <f t="shared" si="20"/>
        <v>7760.08</v>
      </c>
      <c r="T103" s="147">
        <v>0</v>
      </c>
      <c r="U103" s="150">
        <v>0</v>
      </c>
      <c r="V103" s="150">
        <v>0</v>
      </c>
      <c r="W103" s="150">
        <v>0</v>
      </c>
    </row>
    <row r="104" spans="1:23" ht="38.25" x14ac:dyDescent="0.25">
      <c r="A104" s="137" t="s">
        <v>193</v>
      </c>
      <c r="B104" s="138">
        <v>16</v>
      </c>
      <c r="C104" s="139" t="s">
        <v>31</v>
      </c>
      <c r="D104" s="140">
        <v>45545</v>
      </c>
      <c r="E104" s="141"/>
      <c r="F104" s="137" t="s">
        <v>172</v>
      </c>
      <c r="G104" s="142" t="s">
        <v>94</v>
      </c>
      <c r="H104" s="142" t="s">
        <v>95</v>
      </c>
      <c r="I104" s="152" t="s">
        <v>87</v>
      </c>
      <c r="J104" s="138" t="s">
        <v>97</v>
      </c>
      <c r="K104" s="143" t="s">
        <v>96</v>
      </c>
      <c r="L104" s="145" t="s">
        <v>187</v>
      </c>
      <c r="M104" s="151">
        <f>3428.37*2</f>
        <v>6856.74</v>
      </c>
      <c r="N104" s="147">
        <v>0</v>
      </c>
      <c r="O104" s="148">
        <v>0</v>
      </c>
      <c r="P104" s="147">
        <f t="shared" si="21"/>
        <v>6856.74</v>
      </c>
      <c r="Q104" s="147">
        <v>0</v>
      </c>
      <c r="R104" s="147">
        <v>0</v>
      </c>
      <c r="S104" s="149">
        <f t="shared" si="20"/>
        <v>6856.74</v>
      </c>
      <c r="T104" s="147">
        <v>0</v>
      </c>
      <c r="U104" s="150">
        <v>0</v>
      </c>
      <c r="V104" s="150">
        <v>0</v>
      </c>
      <c r="W104" s="150">
        <v>0</v>
      </c>
    </row>
    <row r="105" spans="1:23" ht="25.5" x14ac:dyDescent="0.25">
      <c r="A105" s="137" t="s">
        <v>193</v>
      </c>
      <c r="B105" s="138">
        <v>17</v>
      </c>
      <c r="C105" s="139" t="s">
        <v>31</v>
      </c>
      <c r="D105" s="140">
        <v>45540</v>
      </c>
      <c r="E105" s="141"/>
      <c r="F105" s="137" t="s">
        <v>173</v>
      </c>
      <c r="G105" s="142" t="s">
        <v>98</v>
      </c>
      <c r="H105" s="142" t="s">
        <v>99</v>
      </c>
      <c r="I105" s="152" t="s">
        <v>87</v>
      </c>
      <c r="J105" s="138" t="s">
        <v>101</v>
      </c>
      <c r="K105" s="143" t="s">
        <v>100</v>
      </c>
      <c r="L105" s="145" t="s">
        <v>187</v>
      </c>
      <c r="M105" s="151">
        <f>2737.93*2</f>
        <v>5475.86</v>
      </c>
      <c r="N105" s="147">
        <v>0</v>
      </c>
      <c r="O105" s="148">
        <v>0</v>
      </c>
      <c r="P105" s="147">
        <f t="shared" si="21"/>
        <v>5475.86</v>
      </c>
      <c r="Q105" s="147">
        <v>0</v>
      </c>
      <c r="R105" s="147">
        <v>0</v>
      </c>
      <c r="S105" s="149">
        <f t="shared" si="20"/>
        <v>5475.86</v>
      </c>
      <c r="T105" s="147">
        <v>0</v>
      </c>
      <c r="U105" s="150">
        <v>0</v>
      </c>
      <c r="V105" s="150">
        <v>0</v>
      </c>
      <c r="W105" s="150">
        <v>0</v>
      </c>
    </row>
    <row r="106" spans="1:23" ht="25.5" x14ac:dyDescent="0.25">
      <c r="A106" s="137" t="s">
        <v>193</v>
      </c>
      <c r="B106" s="138">
        <v>18</v>
      </c>
      <c r="C106" s="139" t="s">
        <v>31</v>
      </c>
      <c r="D106" s="140">
        <v>45545</v>
      </c>
      <c r="E106" s="141"/>
      <c r="F106" s="137" t="s">
        <v>174</v>
      </c>
      <c r="G106" s="142" t="s">
        <v>102</v>
      </c>
      <c r="H106" s="142" t="s">
        <v>103</v>
      </c>
      <c r="I106" s="152" t="s">
        <v>87</v>
      </c>
      <c r="J106" s="138" t="s">
        <v>105</v>
      </c>
      <c r="K106" s="143" t="s">
        <v>104</v>
      </c>
      <c r="L106" s="145" t="s">
        <v>187</v>
      </c>
      <c r="M106" s="151">
        <f>3993.05*2</f>
        <v>7986.1</v>
      </c>
      <c r="N106" s="147">
        <v>0</v>
      </c>
      <c r="O106" s="148">
        <v>0</v>
      </c>
      <c r="P106" s="147">
        <v>7986.11</v>
      </c>
      <c r="Q106" s="147">
        <v>0</v>
      </c>
      <c r="R106" s="147">
        <v>0</v>
      </c>
      <c r="S106" s="149">
        <f t="shared" si="20"/>
        <v>7986.1</v>
      </c>
      <c r="T106" s="147">
        <v>0</v>
      </c>
      <c r="U106" s="150">
        <v>0</v>
      </c>
      <c r="V106" s="150">
        <v>0</v>
      </c>
      <c r="W106" s="150">
        <v>0</v>
      </c>
    </row>
    <row r="107" spans="1:23" ht="23.25" customHeight="1" x14ac:dyDescent="0.25">
      <c r="A107" s="137" t="s">
        <v>193</v>
      </c>
      <c r="B107" s="138">
        <v>19</v>
      </c>
      <c r="C107" s="139" t="s">
        <v>31</v>
      </c>
      <c r="D107" s="140">
        <v>45546</v>
      </c>
      <c r="E107" s="141"/>
      <c r="F107" s="137" t="s">
        <v>175</v>
      </c>
      <c r="G107" s="142" t="s">
        <v>106</v>
      </c>
      <c r="H107" s="142" t="s">
        <v>107</v>
      </c>
      <c r="I107" s="152" t="s">
        <v>87</v>
      </c>
      <c r="J107" s="138" t="s">
        <v>109</v>
      </c>
      <c r="K107" s="143" t="s">
        <v>108</v>
      </c>
      <c r="L107" s="145" t="s">
        <v>187</v>
      </c>
      <c r="M107" s="151">
        <f>3880.04*2</f>
        <v>7760.08</v>
      </c>
      <c r="N107" s="147">
        <v>0</v>
      </c>
      <c r="O107" s="148">
        <v>0</v>
      </c>
      <c r="P107" s="147">
        <f t="shared" ref="P107:P108" si="22">+M107-Q107</f>
        <v>7760.08</v>
      </c>
      <c r="Q107" s="147">
        <v>0</v>
      </c>
      <c r="R107" s="147">
        <v>0</v>
      </c>
      <c r="S107" s="149">
        <f t="shared" si="20"/>
        <v>7760.08</v>
      </c>
      <c r="T107" s="147">
        <v>0</v>
      </c>
      <c r="U107" s="150">
        <v>0</v>
      </c>
      <c r="V107" s="150">
        <v>0</v>
      </c>
      <c r="W107" s="150">
        <v>0</v>
      </c>
    </row>
    <row r="108" spans="1:23" ht="21.75" customHeight="1" x14ac:dyDescent="0.25">
      <c r="A108" s="137" t="s">
        <v>193</v>
      </c>
      <c r="B108" s="138">
        <v>20</v>
      </c>
      <c r="C108" s="139" t="s">
        <v>31</v>
      </c>
      <c r="D108" s="140">
        <v>45545</v>
      </c>
      <c r="E108" s="141"/>
      <c r="F108" s="137" t="s">
        <v>176</v>
      </c>
      <c r="G108" s="142" t="s">
        <v>110</v>
      </c>
      <c r="H108" s="142" t="s">
        <v>111</v>
      </c>
      <c r="I108" s="152" t="s">
        <v>87</v>
      </c>
      <c r="J108" s="138" t="s">
        <v>113</v>
      </c>
      <c r="K108" s="143" t="s">
        <v>112</v>
      </c>
      <c r="L108" s="145" t="s">
        <v>187</v>
      </c>
      <c r="M108" s="151">
        <f>2737.93*2</f>
        <v>5475.86</v>
      </c>
      <c r="N108" s="147">
        <v>0</v>
      </c>
      <c r="O108" s="148">
        <v>0</v>
      </c>
      <c r="P108" s="147">
        <f t="shared" si="22"/>
        <v>5475.86</v>
      </c>
      <c r="Q108" s="147">
        <v>0</v>
      </c>
      <c r="R108" s="147">
        <v>0</v>
      </c>
      <c r="S108" s="149">
        <f t="shared" si="20"/>
        <v>5475.86</v>
      </c>
      <c r="T108" s="147">
        <v>0</v>
      </c>
      <c r="U108" s="150">
        <v>0</v>
      </c>
      <c r="V108" s="150">
        <v>0</v>
      </c>
      <c r="W108" s="150">
        <v>0</v>
      </c>
    </row>
    <row r="109" spans="1:23" ht="15" x14ac:dyDescent="0.25">
      <c r="A109" s="137" t="s">
        <v>193</v>
      </c>
      <c r="B109" s="211">
        <v>21</v>
      </c>
      <c r="C109" s="212" t="s">
        <v>31</v>
      </c>
      <c r="D109" s="213">
        <v>45546</v>
      </c>
      <c r="E109" s="214"/>
      <c r="F109" s="210" t="s">
        <v>177</v>
      </c>
      <c r="G109" s="215" t="s">
        <v>114</v>
      </c>
      <c r="H109" s="215" t="s">
        <v>115</v>
      </c>
      <c r="I109" s="224" t="s">
        <v>116</v>
      </c>
      <c r="J109" s="211" t="s">
        <v>118</v>
      </c>
      <c r="K109" s="216" t="s">
        <v>117</v>
      </c>
      <c r="L109" s="218" t="s">
        <v>187</v>
      </c>
      <c r="M109" s="219">
        <v>20000.36</v>
      </c>
      <c r="N109" s="220">
        <v>0</v>
      </c>
      <c r="O109" s="221">
        <v>0</v>
      </c>
      <c r="P109" s="220">
        <v>17374.34</v>
      </c>
      <c r="Q109" s="220">
        <f>1313.01*2</f>
        <v>2626.02</v>
      </c>
      <c r="R109" s="220">
        <v>0</v>
      </c>
      <c r="S109" s="222">
        <f>8075.51+8687.17</f>
        <v>16762.68</v>
      </c>
      <c r="T109" s="220">
        <v>0</v>
      </c>
      <c r="U109" s="223">
        <v>0</v>
      </c>
      <c r="V109" s="223">
        <v>0</v>
      </c>
      <c r="W109" s="223">
        <v>0</v>
      </c>
    </row>
    <row r="110" spans="1:23" ht="15" x14ac:dyDescent="0.25">
      <c r="A110" s="137" t="s">
        <v>193</v>
      </c>
      <c r="B110" s="138">
        <v>22</v>
      </c>
      <c r="C110" s="139" t="s">
        <v>31</v>
      </c>
      <c r="D110" s="140">
        <v>45541</v>
      </c>
      <c r="E110" s="141"/>
      <c r="F110" s="137" t="s">
        <v>178</v>
      </c>
      <c r="G110" s="142" t="s">
        <v>119</v>
      </c>
      <c r="H110" s="142" t="s">
        <v>120</v>
      </c>
      <c r="I110" s="152" t="s">
        <v>116</v>
      </c>
      <c r="J110" s="138" t="s">
        <v>122</v>
      </c>
      <c r="K110" s="144" t="s">
        <v>121</v>
      </c>
      <c r="L110" s="145" t="s">
        <v>187</v>
      </c>
      <c r="M110" s="151">
        <f>3880.05*2</f>
        <v>7760.1</v>
      </c>
      <c r="N110" s="147">
        <v>0</v>
      </c>
      <c r="O110" s="148">
        <v>0</v>
      </c>
      <c r="P110" s="147">
        <f t="shared" ref="P110:P111" si="23">+M110-Q110</f>
        <v>7760.1</v>
      </c>
      <c r="Q110" s="147">
        <v>0</v>
      </c>
      <c r="R110" s="147">
        <v>0</v>
      </c>
      <c r="S110" s="149">
        <f t="shared" si="20"/>
        <v>7760.1</v>
      </c>
      <c r="T110" s="147">
        <v>0</v>
      </c>
      <c r="U110" s="150">
        <v>0</v>
      </c>
      <c r="V110" s="150">
        <v>0</v>
      </c>
      <c r="W110" s="150">
        <v>0</v>
      </c>
    </row>
    <row r="111" spans="1:23" ht="15" x14ac:dyDescent="0.25">
      <c r="A111" s="137" t="s">
        <v>193</v>
      </c>
      <c r="B111" s="211">
        <v>23</v>
      </c>
      <c r="C111" s="212" t="s">
        <v>31</v>
      </c>
      <c r="D111" s="213">
        <v>45557</v>
      </c>
      <c r="E111" s="214"/>
      <c r="F111" s="210" t="s">
        <v>179</v>
      </c>
      <c r="G111" s="215" t="s">
        <v>123</v>
      </c>
      <c r="H111" s="215" t="s">
        <v>124</v>
      </c>
      <c r="I111" s="224" t="s">
        <v>116</v>
      </c>
      <c r="J111" s="211" t="s">
        <v>126</v>
      </c>
      <c r="K111" s="217" t="s">
        <v>125</v>
      </c>
      <c r="L111" s="218" t="s">
        <v>187</v>
      </c>
      <c r="M111" s="219">
        <f>3880.05*2</f>
        <v>7760.1</v>
      </c>
      <c r="N111" s="220">
        <v>0</v>
      </c>
      <c r="O111" s="221">
        <v>0</v>
      </c>
      <c r="P111" s="220">
        <f t="shared" si="23"/>
        <v>7760.1</v>
      </c>
      <c r="Q111" s="220">
        <v>0</v>
      </c>
      <c r="R111" s="220">
        <v>0</v>
      </c>
      <c r="S111" s="222">
        <f>3621.33+3880.05</f>
        <v>7501.38</v>
      </c>
      <c r="T111" s="220">
        <v>0</v>
      </c>
      <c r="U111" s="223">
        <v>0</v>
      </c>
      <c r="V111" s="223">
        <v>0</v>
      </c>
      <c r="W111" s="223">
        <v>0</v>
      </c>
    </row>
    <row r="112" spans="1:23" ht="15" x14ac:dyDescent="0.25">
      <c r="A112" s="137" t="s">
        <v>193</v>
      </c>
      <c r="B112" s="138">
        <v>24</v>
      </c>
      <c r="C112" s="139" t="s">
        <v>31</v>
      </c>
      <c r="D112" s="140">
        <v>45540</v>
      </c>
      <c r="E112" s="141"/>
      <c r="F112" s="137" t="s">
        <v>180</v>
      </c>
      <c r="G112" s="142" t="s">
        <v>127</v>
      </c>
      <c r="H112" s="142" t="s">
        <v>128</v>
      </c>
      <c r="I112" s="152" t="s">
        <v>116</v>
      </c>
      <c r="J112" s="138" t="s">
        <v>130</v>
      </c>
      <c r="K112" s="144" t="s">
        <v>129</v>
      </c>
      <c r="L112" s="145" t="s">
        <v>187</v>
      </c>
      <c r="M112" s="151">
        <f>+P112+Q112</f>
        <v>11695.76</v>
      </c>
      <c r="N112" s="147">
        <v>0</v>
      </c>
      <c r="O112" s="148">
        <v>0</v>
      </c>
      <c r="P112" s="147">
        <v>10699.62</v>
      </c>
      <c r="Q112" s="147">
        <f>498.07*2</f>
        <v>996.14</v>
      </c>
      <c r="R112" s="147">
        <v>0</v>
      </c>
      <c r="S112" s="149">
        <f t="shared" si="20"/>
        <v>10699.62</v>
      </c>
      <c r="T112" s="147">
        <v>0</v>
      </c>
      <c r="U112" s="150">
        <v>0</v>
      </c>
      <c r="V112" s="150">
        <v>0</v>
      </c>
      <c r="W112" s="150">
        <v>0</v>
      </c>
    </row>
    <row r="113" spans="1:23" ht="15" x14ac:dyDescent="0.25">
      <c r="A113" s="137" t="s">
        <v>193</v>
      </c>
      <c r="B113" s="138">
        <v>25</v>
      </c>
      <c r="C113" s="139" t="s">
        <v>31</v>
      </c>
      <c r="D113" s="140">
        <v>45547</v>
      </c>
      <c r="E113" s="141"/>
      <c r="F113" s="137" t="s">
        <v>181</v>
      </c>
      <c r="G113" s="142" t="s">
        <v>131</v>
      </c>
      <c r="H113" s="142" t="s">
        <v>132</v>
      </c>
      <c r="I113" s="152" t="s">
        <v>116</v>
      </c>
      <c r="J113" s="138" t="s">
        <v>134</v>
      </c>
      <c r="K113" s="154" t="s">
        <v>133</v>
      </c>
      <c r="L113" s="145" t="s">
        <v>187</v>
      </c>
      <c r="M113" s="151">
        <v>8108.04</v>
      </c>
      <c r="N113" s="147">
        <v>0</v>
      </c>
      <c r="O113" s="148">
        <v>0</v>
      </c>
      <c r="P113" s="147">
        <f t="shared" ref="P113" si="24">+M113-Q113</f>
        <v>8108.04</v>
      </c>
      <c r="Q113" s="147">
        <v>0</v>
      </c>
      <c r="R113" s="147">
        <v>0</v>
      </c>
      <c r="S113" s="149">
        <f t="shared" si="20"/>
        <v>8108.04</v>
      </c>
      <c r="T113" s="147">
        <v>0</v>
      </c>
      <c r="U113" s="150">
        <v>0</v>
      </c>
      <c r="V113" s="150">
        <v>0</v>
      </c>
      <c r="W113" s="150">
        <v>0</v>
      </c>
    </row>
    <row r="114" spans="1:23" ht="15" x14ac:dyDescent="0.25">
      <c r="A114" s="137" t="s">
        <v>193</v>
      </c>
      <c r="B114" s="138">
        <v>26</v>
      </c>
      <c r="C114" s="139" t="s">
        <v>31</v>
      </c>
      <c r="D114" s="140">
        <v>45541</v>
      </c>
      <c r="E114" s="141"/>
      <c r="F114" s="137" t="s">
        <v>182</v>
      </c>
      <c r="G114" s="142" t="s">
        <v>135</v>
      </c>
      <c r="H114" s="142" t="s">
        <v>136</v>
      </c>
      <c r="I114" s="152" t="s">
        <v>116</v>
      </c>
      <c r="J114" s="138" t="s">
        <v>138</v>
      </c>
      <c r="K114" s="143" t="s">
        <v>137</v>
      </c>
      <c r="L114" s="145" t="s">
        <v>187</v>
      </c>
      <c r="M114" s="151">
        <v>9899.82</v>
      </c>
      <c r="N114" s="147">
        <v>0</v>
      </c>
      <c r="O114" s="148">
        <v>0</v>
      </c>
      <c r="P114" s="147">
        <v>9135.64</v>
      </c>
      <c r="Q114" s="147">
        <f>382.09*2</f>
        <v>764.18</v>
      </c>
      <c r="R114" s="147">
        <v>0</v>
      </c>
      <c r="S114" s="149">
        <v>9135.6200000000008</v>
      </c>
      <c r="T114" s="147">
        <v>0</v>
      </c>
      <c r="U114" s="150">
        <v>0</v>
      </c>
      <c r="V114" s="150">
        <v>0</v>
      </c>
      <c r="W114" s="150">
        <v>0</v>
      </c>
    </row>
    <row r="115" spans="1:23" ht="15" x14ac:dyDescent="0.25">
      <c r="A115" s="137" t="s">
        <v>193</v>
      </c>
      <c r="B115" s="138">
        <v>27</v>
      </c>
      <c r="C115" s="139" t="s">
        <v>31</v>
      </c>
      <c r="D115" s="140">
        <v>45689</v>
      </c>
      <c r="E115" s="141"/>
      <c r="F115" s="137" t="s">
        <v>183</v>
      </c>
      <c r="G115" s="142" t="s">
        <v>139</v>
      </c>
      <c r="H115" s="142" t="s">
        <v>140</v>
      </c>
      <c r="I115" s="152" t="s">
        <v>116</v>
      </c>
      <c r="J115" s="138" t="s">
        <v>142</v>
      </c>
      <c r="K115" s="143" t="s">
        <v>141</v>
      </c>
      <c r="L115" s="145" t="s">
        <v>187</v>
      </c>
      <c r="M115" s="151">
        <v>7760</v>
      </c>
      <c r="N115" s="147">
        <v>0</v>
      </c>
      <c r="O115" s="148">
        <v>0</v>
      </c>
      <c r="P115" s="156">
        <v>7760</v>
      </c>
      <c r="Q115" s="147">
        <v>0</v>
      </c>
      <c r="R115" s="147">
        <v>0</v>
      </c>
      <c r="S115" s="149">
        <v>7760</v>
      </c>
      <c r="T115" s="147">
        <v>0</v>
      </c>
      <c r="U115" s="150">
        <v>0</v>
      </c>
      <c r="V115" s="150">
        <v>0</v>
      </c>
      <c r="W115" s="150">
        <v>0</v>
      </c>
    </row>
    <row r="116" spans="1:23" ht="15" x14ac:dyDescent="0.25">
      <c r="A116" s="137" t="s">
        <v>193</v>
      </c>
      <c r="B116" s="138">
        <v>28</v>
      </c>
      <c r="C116" s="139" t="s">
        <v>31</v>
      </c>
      <c r="D116" s="140">
        <v>45689</v>
      </c>
      <c r="E116" s="141"/>
      <c r="F116" s="157" t="s">
        <v>184</v>
      </c>
      <c r="G116" s="142" t="s">
        <v>143</v>
      </c>
      <c r="H116" s="142" t="s">
        <v>144</v>
      </c>
      <c r="I116" s="152" t="s">
        <v>116</v>
      </c>
      <c r="J116" s="138" t="s">
        <v>145</v>
      </c>
      <c r="K116" s="143" t="s">
        <v>133</v>
      </c>
      <c r="L116" s="145" t="s">
        <v>187</v>
      </c>
      <c r="M116" s="158">
        <v>7760</v>
      </c>
      <c r="N116" s="147">
        <v>0</v>
      </c>
      <c r="O116" s="148">
        <v>0</v>
      </c>
      <c r="P116" s="156">
        <f t="shared" ref="P116" si="25">+M116</f>
        <v>7760</v>
      </c>
      <c r="Q116" s="147">
        <v>0</v>
      </c>
      <c r="R116" s="147">
        <v>0</v>
      </c>
      <c r="S116" s="149">
        <f t="shared" si="20"/>
        <v>7760</v>
      </c>
      <c r="T116" s="147">
        <v>0</v>
      </c>
      <c r="U116" s="150">
        <v>0</v>
      </c>
      <c r="V116" s="150">
        <v>0</v>
      </c>
      <c r="W116" s="150">
        <v>0</v>
      </c>
    </row>
    <row r="117" spans="1:23" ht="25.5" x14ac:dyDescent="0.25">
      <c r="A117" s="137" t="s">
        <v>193</v>
      </c>
      <c r="B117" s="138">
        <v>29</v>
      </c>
      <c r="C117" s="139" t="s">
        <v>31</v>
      </c>
      <c r="D117" s="140">
        <v>45726</v>
      </c>
      <c r="E117" s="141"/>
      <c r="F117" s="157" t="s">
        <v>185</v>
      </c>
      <c r="G117" s="142" t="s">
        <v>146</v>
      </c>
      <c r="H117" s="142" t="s">
        <v>156</v>
      </c>
      <c r="I117" s="152" t="s">
        <v>34</v>
      </c>
      <c r="J117" s="138" t="s">
        <v>149</v>
      </c>
      <c r="K117" s="143" t="s">
        <v>148</v>
      </c>
      <c r="L117" s="145" t="s">
        <v>187</v>
      </c>
      <c r="M117" s="158">
        <v>5475</v>
      </c>
      <c r="N117" s="147">
        <v>0</v>
      </c>
      <c r="O117" s="148">
        <v>0</v>
      </c>
      <c r="P117" s="156">
        <v>5475</v>
      </c>
      <c r="Q117" s="147">
        <v>0</v>
      </c>
      <c r="R117" s="147">
        <v>0</v>
      </c>
      <c r="S117" s="149">
        <f t="shared" si="20"/>
        <v>5475</v>
      </c>
      <c r="T117" s="147">
        <v>0</v>
      </c>
      <c r="U117" s="150">
        <v>0</v>
      </c>
      <c r="V117" s="150">
        <v>0</v>
      </c>
      <c r="W117" s="150">
        <v>0</v>
      </c>
    </row>
    <row r="118" spans="1:23" ht="25.5" x14ac:dyDescent="0.25">
      <c r="A118" s="137" t="s">
        <v>193</v>
      </c>
      <c r="B118" s="138">
        <v>30</v>
      </c>
      <c r="C118" s="139" t="s">
        <v>31</v>
      </c>
      <c r="D118" s="140">
        <v>45762</v>
      </c>
      <c r="E118" s="141"/>
      <c r="F118" s="157" t="s">
        <v>194</v>
      </c>
      <c r="G118" s="159" t="s">
        <v>196</v>
      </c>
      <c r="H118" s="159" t="s">
        <v>195</v>
      </c>
      <c r="I118" s="152" t="s">
        <v>34</v>
      </c>
      <c r="J118" s="138" t="s">
        <v>152</v>
      </c>
      <c r="K118" s="143" t="s">
        <v>151</v>
      </c>
      <c r="L118" s="145" t="s">
        <v>187</v>
      </c>
      <c r="M118" s="151">
        <v>7794</v>
      </c>
      <c r="N118" s="147">
        <v>0</v>
      </c>
      <c r="O118" s="148">
        <v>0</v>
      </c>
      <c r="P118" s="147">
        <f t="shared" ref="P118" si="26">+M118-Q118</f>
        <v>7794</v>
      </c>
      <c r="Q118" s="147">
        <v>0</v>
      </c>
      <c r="R118" s="147">
        <v>0</v>
      </c>
      <c r="S118" s="149">
        <f t="shared" si="20"/>
        <v>7794</v>
      </c>
      <c r="T118" s="147">
        <v>0</v>
      </c>
      <c r="U118" s="150">
        <v>0</v>
      </c>
      <c r="V118" s="150">
        <v>0</v>
      </c>
      <c r="W118" s="150">
        <v>0</v>
      </c>
    </row>
    <row r="119" spans="1:23" x14ac:dyDescent="0.25">
      <c r="A119" s="160" t="s">
        <v>197</v>
      </c>
      <c r="B119" s="161">
        <v>1</v>
      </c>
      <c r="C119" s="162" t="s">
        <v>31</v>
      </c>
      <c r="D119" s="163">
        <v>45540</v>
      </c>
      <c r="E119" s="164"/>
      <c r="F119" s="160" t="s">
        <v>157</v>
      </c>
      <c r="G119" s="165" t="s">
        <v>32</v>
      </c>
      <c r="H119" s="165" t="s">
        <v>33</v>
      </c>
      <c r="I119" s="166" t="s">
        <v>34</v>
      </c>
      <c r="J119" s="161" t="s">
        <v>36</v>
      </c>
      <c r="K119" s="167" t="s">
        <v>35</v>
      </c>
      <c r="L119" s="168" t="s">
        <v>187</v>
      </c>
      <c r="M119" s="169">
        <f>13732.51*2</f>
        <v>27465.02</v>
      </c>
      <c r="N119" s="170">
        <v>0</v>
      </c>
      <c r="O119" s="171">
        <v>0</v>
      </c>
      <c r="P119" s="170">
        <f>+M119-Q119</f>
        <v>23244.54</v>
      </c>
      <c r="Q119" s="170">
        <f>2110.24*2</f>
        <v>4220.4799999999996</v>
      </c>
      <c r="R119" s="170">
        <v>0</v>
      </c>
      <c r="S119" s="172">
        <f>+M119-Q119</f>
        <v>23244.54</v>
      </c>
      <c r="T119" s="170">
        <v>0</v>
      </c>
      <c r="U119" s="173">
        <v>0</v>
      </c>
      <c r="V119" s="173">
        <v>0</v>
      </c>
      <c r="W119" s="173">
        <v>0</v>
      </c>
    </row>
    <row r="120" spans="1:23" x14ac:dyDescent="0.25">
      <c r="A120" s="160" t="s">
        <v>197</v>
      </c>
      <c r="B120" s="161">
        <v>2</v>
      </c>
      <c r="C120" s="162" t="s">
        <v>31</v>
      </c>
      <c r="D120" s="163">
        <v>45540</v>
      </c>
      <c r="E120" s="164"/>
      <c r="F120" s="160" t="s">
        <v>158</v>
      </c>
      <c r="G120" s="165" t="s">
        <v>37</v>
      </c>
      <c r="H120" s="165" t="s">
        <v>38</v>
      </c>
      <c r="I120" s="166" t="s">
        <v>34</v>
      </c>
      <c r="J120" s="161" t="s">
        <v>40</v>
      </c>
      <c r="K120" s="167" t="s">
        <v>39</v>
      </c>
      <c r="L120" s="168" t="s">
        <v>187</v>
      </c>
      <c r="M120" s="174">
        <f>6290.66*2</f>
        <v>12581.32</v>
      </c>
      <c r="N120" s="170">
        <v>0</v>
      </c>
      <c r="O120" s="171">
        <v>0</v>
      </c>
      <c r="P120" s="170">
        <v>11443.51</v>
      </c>
      <c r="Q120" s="170">
        <f>568.91*2</f>
        <v>1137.82</v>
      </c>
      <c r="R120" s="170">
        <v>0</v>
      </c>
      <c r="S120" s="172">
        <v>11443.5</v>
      </c>
      <c r="T120" s="170">
        <v>0</v>
      </c>
      <c r="U120" s="173">
        <v>0</v>
      </c>
      <c r="V120" s="173">
        <v>0</v>
      </c>
      <c r="W120" s="173">
        <v>0</v>
      </c>
    </row>
    <row r="121" spans="1:23" ht="15" x14ac:dyDescent="0.25">
      <c r="A121" s="160" t="s">
        <v>197</v>
      </c>
      <c r="B121" s="161">
        <v>3</v>
      </c>
      <c r="C121" s="162" t="s">
        <v>31</v>
      </c>
      <c r="D121" s="163">
        <v>45551</v>
      </c>
      <c r="E121" s="164"/>
      <c r="F121" s="160" t="s">
        <v>159</v>
      </c>
      <c r="G121" s="165" t="s">
        <v>41</v>
      </c>
      <c r="H121" s="165" t="s">
        <v>42</v>
      </c>
      <c r="I121" s="175" t="s">
        <v>34</v>
      </c>
      <c r="J121" s="161" t="s">
        <v>44</v>
      </c>
      <c r="K121" s="166" t="s">
        <v>43</v>
      </c>
      <c r="L121" s="168" t="s">
        <v>187</v>
      </c>
      <c r="M121" s="174">
        <f>10578.11*2</f>
        <v>21156.22</v>
      </c>
      <c r="N121" s="170">
        <v>0</v>
      </c>
      <c r="O121" s="171">
        <v>0</v>
      </c>
      <c r="P121" s="170">
        <f t="shared" ref="P121" si="27">+M121-Q121</f>
        <v>18283.300000000003</v>
      </c>
      <c r="Q121" s="170">
        <f>1436.46*2</f>
        <v>2872.92</v>
      </c>
      <c r="R121" s="170">
        <v>0</v>
      </c>
      <c r="S121" s="172">
        <f t="shared" ref="S121" si="28">+M121-Q121</f>
        <v>18283.300000000003</v>
      </c>
      <c r="T121" s="170">
        <v>0</v>
      </c>
      <c r="U121" s="173">
        <v>0</v>
      </c>
      <c r="V121" s="173">
        <v>0</v>
      </c>
      <c r="W121" s="173">
        <v>0</v>
      </c>
    </row>
    <row r="122" spans="1:23" x14ac:dyDescent="0.25">
      <c r="A122" s="160" t="s">
        <v>197</v>
      </c>
      <c r="B122" s="161">
        <v>4</v>
      </c>
      <c r="C122" s="162" t="s">
        <v>31</v>
      </c>
      <c r="D122" s="163">
        <v>45540</v>
      </c>
      <c r="E122" s="164"/>
      <c r="F122" s="160" t="s">
        <v>160</v>
      </c>
      <c r="G122" s="165" t="s">
        <v>45</v>
      </c>
      <c r="H122" s="165" t="s">
        <v>46</v>
      </c>
      <c r="I122" s="166" t="s">
        <v>34</v>
      </c>
      <c r="J122" s="161" t="s">
        <v>48</v>
      </c>
      <c r="K122" s="167" t="s">
        <v>47</v>
      </c>
      <c r="L122" s="168" t="s">
        <v>187</v>
      </c>
      <c r="M122" s="174">
        <f>5190.67*2</f>
        <v>10381.34</v>
      </c>
      <c r="N122" s="170">
        <v>0</v>
      </c>
      <c r="O122" s="171">
        <v>0</v>
      </c>
      <c r="P122" s="170">
        <v>9564.7800000000007</v>
      </c>
      <c r="Q122" s="170">
        <f>408.28*2</f>
        <v>816.56</v>
      </c>
      <c r="R122" s="170">
        <v>0</v>
      </c>
      <c r="S122" s="172">
        <v>9564.7800000000007</v>
      </c>
      <c r="T122" s="170">
        <v>0</v>
      </c>
      <c r="U122" s="173">
        <v>0</v>
      </c>
      <c r="V122" s="173">
        <v>0</v>
      </c>
      <c r="W122" s="173">
        <v>0</v>
      </c>
    </row>
    <row r="123" spans="1:23" x14ac:dyDescent="0.25">
      <c r="A123" s="160" t="s">
        <v>197</v>
      </c>
      <c r="B123" s="161">
        <v>5</v>
      </c>
      <c r="C123" s="162" t="s">
        <v>31</v>
      </c>
      <c r="D123" s="163">
        <v>45541</v>
      </c>
      <c r="E123" s="164"/>
      <c r="F123" s="160" t="s">
        <v>161</v>
      </c>
      <c r="G123" s="165" t="s">
        <v>49</v>
      </c>
      <c r="H123" s="165" t="s">
        <v>50</v>
      </c>
      <c r="I123" s="166" t="s">
        <v>34</v>
      </c>
      <c r="J123" s="161" t="s">
        <v>52</v>
      </c>
      <c r="K123" s="167" t="s">
        <v>51</v>
      </c>
      <c r="L123" s="168" t="s">
        <v>187</v>
      </c>
      <c r="M123" s="174">
        <f>5040.87*2</f>
        <v>10081.74</v>
      </c>
      <c r="N123" s="170">
        <v>0</v>
      </c>
      <c r="O123" s="171">
        <v>0</v>
      </c>
      <c r="P123" s="170">
        <v>9297.7900000000009</v>
      </c>
      <c r="Q123" s="170">
        <f>391.87*2</f>
        <v>783.74</v>
      </c>
      <c r="R123" s="170">
        <v>0</v>
      </c>
      <c r="S123" s="172">
        <v>9297.7800000000007</v>
      </c>
      <c r="T123" s="170">
        <v>0</v>
      </c>
      <c r="U123" s="173">
        <v>0</v>
      </c>
      <c r="V123" s="173">
        <v>0</v>
      </c>
      <c r="W123" s="173">
        <v>0</v>
      </c>
    </row>
    <row r="124" spans="1:23" ht="38.25" x14ac:dyDescent="0.25">
      <c r="A124" s="160" t="s">
        <v>197</v>
      </c>
      <c r="B124" s="161">
        <v>6</v>
      </c>
      <c r="C124" s="162" t="s">
        <v>31</v>
      </c>
      <c r="D124" s="163">
        <v>45736</v>
      </c>
      <c r="E124" s="176"/>
      <c r="F124" s="160" t="s">
        <v>189</v>
      </c>
      <c r="G124" s="165" t="s">
        <v>191</v>
      </c>
      <c r="H124" s="165" t="s">
        <v>190</v>
      </c>
      <c r="I124" s="167" t="s">
        <v>34</v>
      </c>
      <c r="J124" s="161" t="s">
        <v>56</v>
      </c>
      <c r="K124" s="177" t="s">
        <v>55</v>
      </c>
      <c r="L124" s="168" t="s">
        <v>187</v>
      </c>
      <c r="M124" s="174">
        <v>8344.2000000000007</v>
      </c>
      <c r="N124" s="170">
        <v>0</v>
      </c>
      <c r="O124" s="171">
        <v>0</v>
      </c>
      <c r="P124" s="170">
        <v>8344.19</v>
      </c>
      <c r="Q124" s="170">
        <v>0</v>
      </c>
      <c r="R124" s="170">
        <v>0</v>
      </c>
      <c r="S124" s="172">
        <v>8344.18</v>
      </c>
      <c r="T124" s="170">
        <v>0</v>
      </c>
      <c r="U124" s="173">
        <v>0</v>
      </c>
      <c r="V124" s="173">
        <v>0</v>
      </c>
      <c r="W124" s="173">
        <v>0</v>
      </c>
    </row>
    <row r="125" spans="1:23" ht="25.5" x14ac:dyDescent="0.25">
      <c r="A125" s="160" t="s">
        <v>197</v>
      </c>
      <c r="B125" s="161">
        <v>7</v>
      </c>
      <c r="C125" s="162" t="s">
        <v>31</v>
      </c>
      <c r="D125" s="163">
        <v>45540</v>
      </c>
      <c r="E125" s="164"/>
      <c r="F125" s="160" t="s">
        <v>163</v>
      </c>
      <c r="G125" s="165" t="s">
        <v>57</v>
      </c>
      <c r="H125" s="165" t="s">
        <v>58</v>
      </c>
      <c r="I125" s="166" t="s">
        <v>34</v>
      </c>
      <c r="J125" s="161" t="s">
        <v>60</v>
      </c>
      <c r="K125" s="166" t="s">
        <v>59</v>
      </c>
      <c r="L125" s="168" t="s">
        <v>187</v>
      </c>
      <c r="M125" s="174">
        <f>4014.1*2</f>
        <v>8028.2</v>
      </c>
      <c r="N125" s="170">
        <v>0</v>
      </c>
      <c r="O125" s="171">
        <v>0</v>
      </c>
      <c r="P125" s="170">
        <v>8028.19</v>
      </c>
      <c r="Q125" s="170">
        <v>0</v>
      </c>
      <c r="R125" s="170">
        <v>0</v>
      </c>
      <c r="S125" s="172">
        <v>8028.19</v>
      </c>
      <c r="T125" s="170">
        <v>0</v>
      </c>
      <c r="U125" s="173">
        <v>0</v>
      </c>
      <c r="V125" s="173">
        <v>0</v>
      </c>
      <c r="W125" s="173">
        <v>0</v>
      </c>
    </row>
    <row r="126" spans="1:23" x14ac:dyDescent="0.25">
      <c r="A126" s="160" t="s">
        <v>197</v>
      </c>
      <c r="B126" s="161">
        <v>8</v>
      </c>
      <c r="C126" s="162" t="s">
        <v>31</v>
      </c>
      <c r="D126" s="163">
        <v>45540</v>
      </c>
      <c r="E126" s="164"/>
      <c r="F126" s="160" t="s">
        <v>164</v>
      </c>
      <c r="G126" s="165" t="s">
        <v>61</v>
      </c>
      <c r="H126" s="165" t="s">
        <v>62</v>
      </c>
      <c r="I126" s="166" t="s">
        <v>34</v>
      </c>
      <c r="J126" s="161" t="s">
        <v>64</v>
      </c>
      <c r="K126" s="167" t="s">
        <v>63</v>
      </c>
      <c r="L126" s="168" t="s">
        <v>187</v>
      </c>
      <c r="M126" s="174">
        <f>4035*2</f>
        <v>8070</v>
      </c>
      <c r="N126" s="170">
        <v>0</v>
      </c>
      <c r="O126" s="171">
        <v>0</v>
      </c>
      <c r="P126" s="170">
        <f t="shared" ref="P126:P135" si="29">+M126-Q126</f>
        <v>8070</v>
      </c>
      <c r="Q126" s="170">
        <v>0</v>
      </c>
      <c r="R126" s="170">
        <v>0</v>
      </c>
      <c r="S126" s="172">
        <f t="shared" ref="S126:S148" si="30">+M126-Q126</f>
        <v>8070</v>
      </c>
      <c r="T126" s="170">
        <v>0</v>
      </c>
      <c r="U126" s="173">
        <v>0</v>
      </c>
      <c r="V126" s="173">
        <v>0</v>
      </c>
      <c r="W126" s="173">
        <v>0</v>
      </c>
    </row>
    <row r="127" spans="1:23" ht="15" x14ac:dyDescent="0.25">
      <c r="A127" s="185" t="s">
        <v>197</v>
      </c>
      <c r="B127" s="188">
        <v>9</v>
      </c>
      <c r="C127" s="196" t="s">
        <v>31</v>
      </c>
      <c r="D127" s="183">
        <v>45545</v>
      </c>
      <c r="E127" s="184"/>
      <c r="F127" s="185" t="s">
        <v>165</v>
      </c>
      <c r="G127" s="186" t="s">
        <v>65</v>
      </c>
      <c r="H127" s="186" t="s">
        <v>66</v>
      </c>
      <c r="I127" s="187" t="s">
        <v>34</v>
      </c>
      <c r="J127" s="188" t="s">
        <v>68</v>
      </c>
      <c r="K127" s="209" t="s">
        <v>67</v>
      </c>
      <c r="L127" s="190" t="s">
        <v>187</v>
      </c>
      <c r="M127" s="191">
        <f>3677.4*2</f>
        <v>7354.8</v>
      </c>
      <c r="N127" s="192">
        <v>0</v>
      </c>
      <c r="O127" s="193">
        <v>0</v>
      </c>
      <c r="P127" s="192">
        <f t="shared" si="29"/>
        <v>7354.8</v>
      </c>
      <c r="Q127" s="192">
        <v>0</v>
      </c>
      <c r="R127" s="192">
        <v>0</v>
      </c>
      <c r="S127" s="194">
        <f>3677.4+3432.24</f>
        <v>7109.6399999999994</v>
      </c>
      <c r="T127" s="192">
        <v>0</v>
      </c>
      <c r="U127" s="195">
        <v>0</v>
      </c>
      <c r="V127" s="195">
        <v>0</v>
      </c>
      <c r="W127" s="195">
        <v>0</v>
      </c>
    </row>
    <row r="128" spans="1:23" ht="25.5" x14ac:dyDescent="0.25">
      <c r="A128" s="160" t="s">
        <v>197</v>
      </c>
      <c r="B128" s="161">
        <v>10</v>
      </c>
      <c r="C128" s="162" t="s">
        <v>31</v>
      </c>
      <c r="D128" s="163">
        <v>45540</v>
      </c>
      <c r="E128" s="164"/>
      <c r="F128" s="160" t="s">
        <v>166</v>
      </c>
      <c r="G128" s="165" t="s">
        <v>69</v>
      </c>
      <c r="H128" s="165" t="s">
        <v>70</v>
      </c>
      <c r="I128" s="166" t="s">
        <v>34</v>
      </c>
      <c r="J128" s="161" t="s">
        <v>72</v>
      </c>
      <c r="K128" s="166" t="s">
        <v>71</v>
      </c>
      <c r="L128" s="168" t="s">
        <v>187</v>
      </c>
      <c r="M128" s="174">
        <f>3677.5*2</f>
        <v>7355</v>
      </c>
      <c r="N128" s="170">
        <v>0</v>
      </c>
      <c r="O128" s="171">
        <v>0</v>
      </c>
      <c r="P128" s="170">
        <f t="shared" si="29"/>
        <v>7355</v>
      </c>
      <c r="Q128" s="170">
        <v>0</v>
      </c>
      <c r="R128" s="170">
        <v>0</v>
      </c>
      <c r="S128" s="172">
        <f t="shared" si="30"/>
        <v>7355</v>
      </c>
      <c r="T128" s="170">
        <v>0</v>
      </c>
      <c r="U128" s="173">
        <v>0</v>
      </c>
      <c r="V128" s="173">
        <v>0</v>
      </c>
      <c r="W128" s="173">
        <v>0</v>
      </c>
    </row>
    <row r="129" spans="1:23" ht="25.5" x14ac:dyDescent="0.25">
      <c r="A129" s="160" t="s">
        <v>197</v>
      </c>
      <c r="B129" s="161">
        <v>11</v>
      </c>
      <c r="C129" s="162" t="s">
        <v>31</v>
      </c>
      <c r="D129" s="163">
        <v>45580</v>
      </c>
      <c r="E129" s="164"/>
      <c r="F129" s="160" t="s">
        <v>167</v>
      </c>
      <c r="G129" s="165" t="s">
        <v>73</v>
      </c>
      <c r="H129" s="178" t="s">
        <v>74</v>
      </c>
      <c r="I129" s="166" t="s">
        <v>34</v>
      </c>
      <c r="J129" s="161" t="s">
        <v>76</v>
      </c>
      <c r="K129" s="166" t="s">
        <v>75</v>
      </c>
      <c r="L129" s="168" t="s">
        <v>187</v>
      </c>
      <c r="M129" s="174">
        <f>5434.85*2</f>
        <v>10869.7</v>
      </c>
      <c r="N129" s="170">
        <v>0</v>
      </c>
      <c r="O129" s="171">
        <v>0</v>
      </c>
      <c r="P129" s="170">
        <f t="shared" si="29"/>
        <v>10000</v>
      </c>
      <c r="Q129" s="170">
        <f>434.85*2</f>
        <v>869.7</v>
      </c>
      <c r="R129" s="170">
        <v>0</v>
      </c>
      <c r="S129" s="172">
        <f t="shared" si="30"/>
        <v>10000</v>
      </c>
      <c r="T129" s="170">
        <v>0</v>
      </c>
      <c r="U129" s="173">
        <v>0</v>
      </c>
      <c r="V129" s="173">
        <v>0</v>
      </c>
      <c r="W129" s="173">
        <v>0</v>
      </c>
    </row>
    <row r="130" spans="1:23" ht="25.5" x14ac:dyDescent="0.25">
      <c r="A130" s="160" t="s">
        <v>197</v>
      </c>
      <c r="B130" s="161">
        <v>12</v>
      </c>
      <c r="C130" s="162" t="s">
        <v>31</v>
      </c>
      <c r="D130" s="163">
        <v>45580</v>
      </c>
      <c r="E130" s="164"/>
      <c r="F130" s="160" t="s">
        <v>168</v>
      </c>
      <c r="G130" s="165" t="s">
        <v>77</v>
      </c>
      <c r="H130" s="165" t="s">
        <v>78</v>
      </c>
      <c r="I130" s="166" t="s">
        <v>34</v>
      </c>
      <c r="J130" s="161" t="s">
        <v>80</v>
      </c>
      <c r="K130" s="166" t="s">
        <v>79</v>
      </c>
      <c r="L130" s="168" t="s">
        <v>187</v>
      </c>
      <c r="M130" s="174">
        <f>3500*2</f>
        <v>7000</v>
      </c>
      <c r="N130" s="170">
        <v>0</v>
      </c>
      <c r="O130" s="171">
        <v>0</v>
      </c>
      <c r="P130" s="170">
        <f t="shared" si="29"/>
        <v>7000</v>
      </c>
      <c r="Q130" s="170">
        <v>0</v>
      </c>
      <c r="R130" s="170">
        <v>0</v>
      </c>
      <c r="S130" s="172">
        <f t="shared" si="30"/>
        <v>7000</v>
      </c>
      <c r="T130" s="170">
        <v>0</v>
      </c>
      <c r="U130" s="173">
        <v>0</v>
      </c>
      <c r="V130" s="173">
        <v>0</v>
      </c>
      <c r="W130" s="173">
        <v>0</v>
      </c>
    </row>
    <row r="131" spans="1:23" ht="25.5" x14ac:dyDescent="0.25">
      <c r="A131" s="185" t="s">
        <v>197</v>
      </c>
      <c r="B131" s="188">
        <v>13</v>
      </c>
      <c r="C131" s="196" t="s">
        <v>31</v>
      </c>
      <c r="D131" s="183">
        <v>45546</v>
      </c>
      <c r="E131" s="184"/>
      <c r="F131" s="185" t="s">
        <v>169</v>
      </c>
      <c r="G131" s="186" t="s">
        <v>81</v>
      </c>
      <c r="H131" s="186" t="s">
        <v>82</v>
      </c>
      <c r="I131" s="187" t="s">
        <v>34</v>
      </c>
      <c r="J131" s="188" t="s">
        <v>84</v>
      </c>
      <c r="K131" s="189" t="s">
        <v>83</v>
      </c>
      <c r="L131" s="190" t="s">
        <v>187</v>
      </c>
      <c r="M131" s="191">
        <f>4004.72*2</f>
        <v>8009.44</v>
      </c>
      <c r="N131" s="192">
        <v>0</v>
      </c>
      <c r="O131" s="193">
        <v>0</v>
      </c>
      <c r="P131" s="192">
        <f>3737.73+4004.72</f>
        <v>7742.45</v>
      </c>
      <c r="Q131" s="192">
        <v>0</v>
      </c>
      <c r="R131" s="192">
        <v>0</v>
      </c>
      <c r="S131" s="194">
        <v>7742.46</v>
      </c>
      <c r="T131" s="192">
        <v>0</v>
      </c>
      <c r="U131" s="195">
        <v>0</v>
      </c>
      <c r="V131" s="195">
        <v>0</v>
      </c>
      <c r="W131" s="195">
        <v>0</v>
      </c>
    </row>
    <row r="132" spans="1:23" ht="25.5" x14ac:dyDescent="0.25">
      <c r="A132" s="160" t="s">
        <v>197</v>
      </c>
      <c r="B132" s="161">
        <v>14</v>
      </c>
      <c r="C132" s="162" t="s">
        <v>31</v>
      </c>
      <c r="D132" s="163">
        <v>45540</v>
      </c>
      <c r="E132" s="164"/>
      <c r="F132" s="160" t="s">
        <v>170</v>
      </c>
      <c r="G132" s="165" t="s">
        <v>85</v>
      </c>
      <c r="H132" s="165" t="s">
        <v>86</v>
      </c>
      <c r="I132" s="166" t="s">
        <v>87</v>
      </c>
      <c r="J132" s="161" t="s">
        <v>89</v>
      </c>
      <c r="K132" s="166" t="s">
        <v>88</v>
      </c>
      <c r="L132" s="168" t="s">
        <v>187</v>
      </c>
      <c r="M132" s="174">
        <f>3993.05*2</f>
        <v>7986.1</v>
      </c>
      <c r="N132" s="170">
        <v>0</v>
      </c>
      <c r="O132" s="171">
        <v>0</v>
      </c>
      <c r="P132" s="170">
        <v>7986.11</v>
      </c>
      <c r="Q132" s="170">
        <v>0</v>
      </c>
      <c r="R132" s="170">
        <v>0</v>
      </c>
      <c r="S132" s="172">
        <v>7986.1</v>
      </c>
      <c r="T132" s="170">
        <v>0</v>
      </c>
      <c r="U132" s="173">
        <v>0</v>
      </c>
      <c r="V132" s="173">
        <v>0</v>
      </c>
      <c r="W132" s="173">
        <v>0</v>
      </c>
    </row>
    <row r="133" spans="1:23" ht="25.5" x14ac:dyDescent="0.25">
      <c r="A133" s="160" t="s">
        <v>197</v>
      </c>
      <c r="B133" s="161">
        <v>15</v>
      </c>
      <c r="C133" s="162" t="s">
        <v>31</v>
      </c>
      <c r="D133" s="163">
        <v>45540</v>
      </c>
      <c r="E133" s="164"/>
      <c r="F133" s="160" t="s">
        <v>171</v>
      </c>
      <c r="G133" s="165" t="s">
        <v>90</v>
      </c>
      <c r="H133" s="165" t="s">
        <v>91</v>
      </c>
      <c r="I133" s="175" t="s">
        <v>87</v>
      </c>
      <c r="J133" s="161" t="s">
        <v>93</v>
      </c>
      <c r="K133" s="166" t="s">
        <v>92</v>
      </c>
      <c r="L133" s="168" t="s">
        <v>187</v>
      </c>
      <c r="M133" s="174">
        <f>3880.04*2</f>
        <v>7760.08</v>
      </c>
      <c r="N133" s="170">
        <v>0</v>
      </c>
      <c r="O133" s="171">
        <v>0</v>
      </c>
      <c r="P133" s="170">
        <f t="shared" si="29"/>
        <v>7760.08</v>
      </c>
      <c r="Q133" s="170">
        <v>0</v>
      </c>
      <c r="R133" s="170">
        <v>0</v>
      </c>
      <c r="S133" s="172">
        <f t="shared" si="30"/>
        <v>7760.08</v>
      </c>
      <c r="T133" s="170">
        <v>0</v>
      </c>
      <c r="U133" s="173">
        <v>0</v>
      </c>
      <c r="V133" s="173">
        <v>0</v>
      </c>
      <c r="W133" s="173">
        <v>0</v>
      </c>
    </row>
    <row r="134" spans="1:23" ht="38.25" x14ac:dyDescent="0.25">
      <c r="A134" s="160" t="s">
        <v>197</v>
      </c>
      <c r="B134" s="161">
        <v>16</v>
      </c>
      <c r="C134" s="162" t="s">
        <v>31</v>
      </c>
      <c r="D134" s="163">
        <v>45545</v>
      </c>
      <c r="E134" s="164"/>
      <c r="F134" s="160" t="s">
        <v>172</v>
      </c>
      <c r="G134" s="165" t="s">
        <v>94</v>
      </c>
      <c r="H134" s="165" t="s">
        <v>95</v>
      </c>
      <c r="I134" s="175" t="s">
        <v>87</v>
      </c>
      <c r="J134" s="161" t="s">
        <v>97</v>
      </c>
      <c r="K134" s="166" t="s">
        <v>96</v>
      </c>
      <c r="L134" s="168" t="s">
        <v>187</v>
      </c>
      <c r="M134" s="174">
        <f>3428.37*2</f>
        <v>6856.74</v>
      </c>
      <c r="N134" s="170">
        <v>0</v>
      </c>
      <c r="O134" s="171">
        <v>0</v>
      </c>
      <c r="P134" s="170">
        <f t="shared" si="29"/>
        <v>6856.74</v>
      </c>
      <c r="Q134" s="170">
        <v>0</v>
      </c>
      <c r="R134" s="170">
        <v>0</v>
      </c>
      <c r="S134" s="172">
        <f t="shared" si="30"/>
        <v>6856.74</v>
      </c>
      <c r="T134" s="170">
        <v>0</v>
      </c>
      <c r="U134" s="173">
        <v>0</v>
      </c>
      <c r="V134" s="173">
        <v>0</v>
      </c>
      <c r="W134" s="173">
        <v>0</v>
      </c>
    </row>
    <row r="135" spans="1:23" ht="25.5" x14ac:dyDescent="0.25">
      <c r="A135" s="160" t="s">
        <v>197</v>
      </c>
      <c r="B135" s="161">
        <v>17</v>
      </c>
      <c r="C135" s="162" t="s">
        <v>31</v>
      </c>
      <c r="D135" s="163">
        <v>45540</v>
      </c>
      <c r="E135" s="164"/>
      <c r="F135" s="160" t="s">
        <v>173</v>
      </c>
      <c r="G135" s="165" t="s">
        <v>98</v>
      </c>
      <c r="H135" s="165" t="s">
        <v>99</v>
      </c>
      <c r="I135" s="175" t="s">
        <v>87</v>
      </c>
      <c r="J135" s="161" t="s">
        <v>101</v>
      </c>
      <c r="K135" s="166" t="s">
        <v>100</v>
      </c>
      <c r="L135" s="168" t="s">
        <v>187</v>
      </c>
      <c r="M135" s="174">
        <f>2737.93*2</f>
        <v>5475.86</v>
      </c>
      <c r="N135" s="170">
        <v>0</v>
      </c>
      <c r="O135" s="171">
        <v>0</v>
      </c>
      <c r="P135" s="170">
        <f t="shared" si="29"/>
        <v>5475.86</v>
      </c>
      <c r="Q135" s="170">
        <v>0</v>
      </c>
      <c r="R135" s="170">
        <v>0</v>
      </c>
      <c r="S135" s="172">
        <f t="shared" si="30"/>
        <v>5475.86</v>
      </c>
      <c r="T135" s="170">
        <v>0</v>
      </c>
      <c r="U135" s="173">
        <v>0</v>
      </c>
      <c r="V135" s="173">
        <v>0</v>
      </c>
      <c r="W135" s="173">
        <v>0</v>
      </c>
    </row>
    <row r="136" spans="1:23" ht="25.5" x14ac:dyDescent="0.25">
      <c r="A136" s="160" t="s">
        <v>197</v>
      </c>
      <c r="B136" s="161">
        <v>18</v>
      </c>
      <c r="C136" s="162" t="s">
        <v>31</v>
      </c>
      <c r="D136" s="163">
        <v>45545</v>
      </c>
      <c r="E136" s="164"/>
      <c r="F136" s="160" t="s">
        <v>174</v>
      </c>
      <c r="G136" s="165" t="s">
        <v>102</v>
      </c>
      <c r="H136" s="165" t="s">
        <v>103</v>
      </c>
      <c r="I136" s="175" t="s">
        <v>87</v>
      </c>
      <c r="J136" s="161" t="s">
        <v>105</v>
      </c>
      <c r="K136" s="166" t="s">
        <v>104</v>
      </c>
      <c r="L136" s="168" t="s">
        <v>187</v>
      </c>
      <c r="M136" s="174">
        <f>3993.05*2</f>
        <v>7986.1</v>
      </c>
      <c r="N136" s="170">
        <v>0</v>
      </c>
      <c r="O136" s="171">
        <v>0</v>
      </c>
      <c r="P136" s="170">
        <v>7986.11</v>
      </c>
      <c r="Q136" s="170">
        <v>0</v>
      </c>
      <c r="R136" s="170">
        <v>0</v>
      </c>
      <c r="S136" s="172">
        <v>7986.1</v>
      </c>
      <c r="T136" s="170">
        <v>0</v>
      </c>
      <c r="U136" s="173">
        <v>0</v>
      </c>
      <c r="V136" s="173">
        <v>0</v>
      </c>
      <c r="W136" s="173">
        <v>0</v>
      </c>
    </row>
    <row r="137" spans="1:23" ht="25.5" x14ac:dyDescent="0.25">
      <c r="A137" s="160" t="s">
        <v>197</v>
      </c>
      <c r="B137" s="161">
        <v>19</v>
      </c>
      <c r="C137" s="162" t="s">
        <v>31</v>
      </c>
      <c r="D137" s="163">
        <v>45546</v>
      </c>
      <c r="E137" s="164"/>
      <c r="F137" s="160" t="s">
        <v>175</v>
      </c>
      <c r="G137" s="165" t="s">
        <v>106</v>
      </c>
      <c r="H137" s="165" t="s">
        <v>107</v>
      </c>
      <c r="I137" s="175" t="s">
        <v>87</v>
      </c>
      <c r="J137" s="161" t="s">
        <v>109</v>
      </c>
      <c r="K137" s="166" t="s">
        <v>108</v>
      </c>
      <c r="L137" s="168" t="s">
        <v>187</v>
      </c>
      <c r="M137" s="174">
        <f>3880.04*2</f>
        <v>7760.08</v>
      </c>
      <c r="N137" s="170">
        <v>0</v>
      </c>
      <c r="O137" s="171">
        <v>0</v>
      </c>
      <c r="P137" s="170">
        <f t="shared" ref="P137:P138" si="31">+M137-Q137</f>
        <v>7760.08</v>
      </c>
      <c r="Q137" s="170">
        <v>0</v>
      </c>
      <c r="R137" s="170">
        <v>0</v>
      </c>
      <c r="S137" s="172">
        <f t="shared" si="30"/>
        <v>7760.08</v>
      </c>
      <c r="T137" s="170">
        <v>0</v>
      </c>
      <c r="U137" s="173">
        <v>0</v>
      </c>
      <c r="V137" s="173">
        <v>0</v>
      </c>
      <c r="W137" s="173">
        <v>0</v>
      </c>
    </row>
    <row r="138" spans="1:23" ht="25.5" x14ac:dyDescent="0.25">
      <c r="A138" s="160" t="s">
        <v>197</v>
      </c>
      <c r="B138" s="161">
        <v>20</v>
      </c>
      <c r="C138" s="162" t="s">
        <v>31</v>
      </c>
      <c r="D138" s="163">
        <v>45545</v>
      </c>
      <c r="E138" s="164"/>
      <c r="F138" s="160" t="s">
        <v>176</v>
      </c>
      <c r="G138" s="165" t="s">
        <v>110</v>
      </c>
      <c r="H138" s="165" t="s">
        <v>111</v>
      </c>
      <c r="I138" s="175" t="s">
        <v>87</v>
      </c>
      <c r="J138" s="161" t="s">
        <v>113</v>
      </c>
      <c r="K138" s="166" t="s">
        <v>112</v>
      </c>
      <c r="L138" s="168" t="s">
        <v>187</v>
      </c>
      <c r="M138" s="174">
        <f>2737.93*2</f>
        <v>5475.86</v>
      </c>
      <c r="N138" s="170">
        <v>0</v>
      </c>
      <c r="O138" s="171">
        <v>0</v>
      </c>
      <c r="P138" s="170">
        <f t="shared" si="31"/>
        <v>5475.86</v>
      </c>
      <c r="Q138" s="170">
        <v>0</v>
      </c>
      <c r="R138" s="170">
        <v>0</v>
      </c>
      <c r="S138" s="172">
        <f t="shared" si="30"/>
        <v>5475.86</v>
      </c>
      <c r="T138" s="170">
        <v>0</v>
      </c>
      <c r="U138" s="173">
        <v>0</v>
      </c>
      <c r="V138" s="173">
        <v>0</v>
      </c>
      <c r="W138" s="173">
        <v>0</v>
      </c>
    </row>
    <row r="139" spans="1:23" ht="15" x14ac:dyDescent="0.25">
      <c r="A139" s="160" t="s">
        <v>197</v>
      </c>
      <c r="B139" s="161">
        <v>21</v>
      </c>
      <c r="C139" s="162" t="s">
        <v>31</v>
      </c>
      <c r="D139" s="163">
        <v>45546</v>
      </c>
      <c r="E139" s="164"/>
      <c r="F139" s="160" t="s">
        <v>177</v>
      </c>
      <c r="G139" s="165" t="s">
        <v>114</v>
      </c>
      <c r="H139" s="165" t="s">
        <v>115</v>
      </c>
      <c r="I139" s="175" t="s">
        <v>116</v>
      </c>
      <c r="J139" s="161" t="s">
        <v>118</v>
      </c>
      <c r="K139" s="166" t="s">
        <v>117</v>
      </c>
      <c r="L139" s="168" t="s">
        <v>187</v>
      </c>
      <c r="M139" s="174">
        <v>20000.36</v>
      </c>
      <c r="N139" s="170">
        <v>0</v>
      </c>
      <c r="O139" s="171">
        <v>0</v>
      </c>
      <c r="P139" s="170">
        <v>17374.34</v>
      </c>
      <c r="Q139" s="170">
        <f>1313.01*2</f>
        <v>2626.02</v>
      </c>
      <c r="R139" s="170">
        <v>0</v>
      </c>
      <c r="S139" s="172">
        <f t="shared" si="30"/>
        <v>17374.34</v>
      </c>
      <c r="T139" s="170">
        <v>0</v>
      </c>
      <c r="U139" s="173">
        <v>0</v>
      </c>
      <c r="V139" s="173">
        <v>0</v>
      </c>
      <c r="W139" s="173">
        <v>0</v>
      </c>
    </row>
    <row r="140" spans="1:23" ht="15" x14ac:dyDescent="0.25">
      <c r="A140" s="160" t="s">
        <v>197</v>
      </c>
      <c r="B140" s="161">
        <v>22</v>
      </c>
      <c r="C140" s="162" t="s">
        <v>31</v>
      </c>
      <c r="D140" s="163">
        <v>45541</v>
      </c>
      <c r="E140" s="164"/>
      <c r="F140" s="160" t="s">
        <v>178</v>
      </c>
      <c r="G140" s="165" t="s">
        <v>119</v>
      </c>
      <c r="H140" s="165" t="s">
        <v>120</v>
      </c>
      <c r="I140" s="175" t="s">
        <v>116</v>
      </c>
      <c r="J140" s="161" t="s">
        <v>122</v>
      </c>
      <c r="K140" s="167" t="s">
        <v>121</v>
      </c>
      <c r="L140" s="168" t="s">
        <v>187</v>
      </c>
      <c r="M140" s="174">
        <f>3880.05*2</f>
        <v>7760.1</v>
      </c>
      <c r="N140" s="170">
        <v>0</v>
      </c>
      <c r="O140" s="171">
        <v>0</v>
      </c>
      <c r="P140" s="170">
        <f t="shared" ref="P140:P141" si="32">+M140-Q140</f>
        <v>7760.1</v>
      </c>
      <c r="Q140" s="170">
        <v>0</v>
      </c>
      <c r="R140" s="170">
        <v>0</v>
      </c>
      <c r="S140" s="172">
        <f t="shared" si="30"/>
        <v>7760.1</v>
      </c>
      <c r="T140" s="170">
        <v>0</v>
      </c>
      <c r="U140" s="173">
        <v>0</v>
      </c>
      <c r="V140" s="173">
        <v>0</v>
      </c>
      <c r="W140" s="173">
        <v>0</v>
      </c>
    </row>
    <row r="141" spans="1:23" ht="15" x14ac:dyDescent="0.25">
      <c r="A141" s="160" t="s">
        <v>197</v>
      </c>
      <c r="B141" s="161">
        <v>23</v>
      </c>
      <c r="C141" s="162" t="s">
        <v>31</v>
      </c>
      <c r="D141" s="163">
        <v>45557</v>
      </c>
      <c r="E141" s="164"/>
      <c r="F141" s="160" t="s">
        <v>179</v>
      </c>
      <c r="G141" s="165" t="s">
        <v>123</v>
      </c>
      <c r="H141" s="165" t="s">
        <v>124</v>
      </c>
      <c r="I141" s="175" t="s">
        <v>116</v>
      </c>
      <c r="J141" s="161" t="s">
        <v>126</v>
      </c>
      <c r="K141" s="167" t="s">
        <v>125</v>
      </c>
      <c r="L141" s="168" t="s">
        <v>187</v>
      </c>
      <c r="M141" s="174">
        <f>3880.05*2</f>
        <v>7760.1</v>
      </c>
      <c r="N141" s="170">
        <v>0</v>
      </c>
      <c r="O141" s="171">
        <v>0</v>
      </c>
      <c r="P141" s="170">
        <f t="shared" si="32"/>
        <v>7760.1</v>
      </c>
      <c r="Q141" s="170">
        <v>0</v>
      </c>
      <c r="R141" s="170">
        <v>0</v>
      </c>
      <c r="S141" s="172">
        <f t="shared" si="30"/>
        <v>7760.1</v>
      </c>
      <c r="T141" s="170">
        <v>0</v>
      </c>
      <c r="U141" s="173">
        <v>0</v>
      </c>
      <c r="V141" s="173">
        <v>0</v>
      </c>
      <c r="W141" s="173">
        <v>0</v>
      </c>
    </row>
    <row r="142" spans="1:23" ht="15" x14ac:dyDescent="0.25">
      <c r="A142" s="160" t="s">
        <v>197</v>
      </c>
      <c r="B142" s="161">
        <v>24</v>
      </c>
      <c r="C142" s="162" t="s">
        <v>31</v>
      </c>
      <c r="D142" s="163">
        <v>45540</v>
      </c>
      <c r="E142" s="164"/>
      <c r="F142" s="160" t="s">
        <v>180</v>
      </c>
      <c r="G142" s="165" t="s">
        <v>127</v>
      </c>
      <c r="H142" s="165" t="s">
        <v>128</v>
      </c>
      <c r="I142" s="175" t="s">
        <v>116</v>
      </c>
      <c r="J142" s="161" t="s">
        <v>130</v>
      </c>
      <c r="K142" s="167" t="s">
        <v>129</v>
      </c>
      <c r="L142" s="168" t="s">
        <v>187</v>
      </c>
      <c r="M142" s="174">
        <v>11695.76</v>
      </c>
      <c r="N142" s="170">
        <v>0</v>
      </c>
      <c r="O142" s="171">
        <v>0</v>
      </c>
      <c r="P142" s="170">
        <v>10699.62</v>
      </c>
      <c r="Q142" s="170">
        <f>498.07*2</f>
        <v>996.14</v>
      </c>
      <c r="R142" s="170">
        <v>0</v>
      </c>
      <c r="S142" s="172">
        <v>10699.62</v>
      </c>
      <c r="T142" s="170">
        <v>0</v>
      </c>
      <c r="U142" s="173">
        <v>0</v>
      </c>
      <c r="V142" s="173">
        <v>0</v>
      </c>
      <c r="W142" s="173">
        <v>0</v>
      </c>
    </row>
    <row r="143" spans="1:23" ht="15" x14ac:dyDescent="0.25">
      <c r="A143" s="160" t="s">
        <v>197</v>
      </c>
      <c r="B143" s="161">
        <v>25</v>
      </c>
      <c r="C143" s="162" t="s">
        <v>31</v>
      </c>
      <c r="D143" s="163">
        <v>45547</v>
      </c>
      <c r="E143" s="164"/>
      <c r="F143" s="160" t="s">
        <v>181</v>
      </c>
      <c r="G143" s="165" t="s">
        <v>131</v>
      </c>
      <c r="H143" s="165" t="s">
        <v>132</v>
      </c>
      <c r="I143" s="175" t="s">
        <v>116</v>
      </c>
      <c r="J143" s="161" t="s">
        <v>134</v>
      </c>
      <c r="K143" s="177" t="s">
        <v>133</v>
      </c>
      <c r="L143" s="168" t="s">
        <v>187</v>
      </c>
      <c r="M143" s="174">
        <v>8108.04</v>
      </c>
      <c r="N143" s="170">
        <v>0</v>
      </c>
      <c r="O143" s="171">
        <v>0</v>
      </c>
      <c r="P143" s="170">
        <f t="shared" ref="P143" si="33">+M143-Q143</f>
        <v>8108.04</v>
      </c>
      <c r="Q143" s="170">
        <v>0</v>
      </c>
      <c r="R143" s="170">
        <v>0</v>
      </c>
      <c r="S143" s="172">
        <f t="shared" si="30"/>
        <v>8108.04</v>
      </c>
      <c r="T143" s="170">
        <v>0</v>
      </c>
      <c r="U143" s="173">
        <v>0</v>
      </c>
      <c r="V143" s="173">
        <v>0</v>
      </c>
      <c r="W143" s="173">
        <v>0</v>
      </c>
    </row>
    <row r="144" spans="1:23" ht="15" x14ac:dyDescent="0.25">
      <c r="A144" s="160" t="s">
        <v>197</v>
      </c>
      <c r="B144" s="161">
        <v>26</v>
      </c>
      <c r="C144" s="162" t="s">
        <v>31</v>
      </c>
      <c r="D144" s="163">
        <v>45541</v>
      </c>
      <c r="E144" s="164"/>
      <c r="F144" s="160" t="s">
        <v>182</v>
      </c>
      <c r="G144" s="165" t="s">
        <v>135</v>
      </c>
      <c r="H144" s="165" t="s">
        <v>136</v>
      </c>
      <c r="I144" s="175" t="s">
        <v>116</v>
      </c>
      <c r="J144" s="161" t="s">
        <v>138</v>
      </c>
      <c r="K144" s="166" t="s">
        <v>137</v>
      </c>
      <c r="L144" s="168" t="s">
        <v>187</v>
      </c>
      <c r="M144" s="174">
        <v>9899.82</v>
      </c>
      <c r="N144" s="170">
        <v>0</v>
      </c>
      <c r="O144" s="171">
        <v>0</v>
      </c>
      <c r="P144" s="170">
        <v>9135.64</v>
      </c>
      <c r="Q144" s="170">
        <f>382.09*2</f>
        <v>764.18</v>
      </c>
      <c r="R144" s="170">
        <v>0</v>
      </c>
      <c r="S144" s="172">
        <v>9135.61</v>
      </c>
      <c r="T144" s="170">
        <v>0</v>
      </c>
      <c r="U144" s="173">
        <v>0</v>
      </c>
      <c r="V144" s="173">
        <v>0</v>
      </c>
      <c r="W144" s="173">
        <v>0</v>
      </c>
    </row>
    <row r="145" spans="1:23" ht="15" x14ac:dyDescent="0.25">
      <c r="A145" s="185" t="s">
        <v>197</v>
      </c>
      <c r="B145" s="188">
        <v>27</v>
      </c>
      <c r="C145" s="196" t="s">
        <v>31</v>
      </c>
      <c r="D145" s="183">
        <v>45689</v>
      </c>
      <c r="E145" s="184"/>
      <c r="F145" s="185" t="s">
        <v>183</v>
      </c>
      <c r="G145" s="186" t="s">
        <v>139</v>
      </c>
      <c r="H145" s="186" t="s">
        <v>140</v>
      </c>
      <c r="I145" s="187" t="s">
        <v>116</v>
      </c>
      <c r="J145" s="188" t="s">
        <v>142</v>
      </c>
      <c r="K145" s="189" t="s">
        <v>141</v>
      </c>
      <c r="L145" s="190" t="s">
        <v>187</v>
      </c>
      <c r="M145" s="191">
        <v>7760</v>
      </c>
      <c r="N145" s="192">
        <v>0</v>
      </c>
      <c r="O145" s="193">
        <v>0</v>
      </c>
      <c r="P145" s="197">
        <v>7760</v>
      </c>
      <c r="Q145" s="192">
        <v>0</v>
      </c>
      <c r="R145" s="192">
        <v>0</v>
      </c>
      <c r="S145" s="194">
        <f>3621.33+3621.33</f>
        <v>7242.66</v>
      </c>
      <c r="T145" s="192">
        <v>0</v>
      </c>
      <c r="U145" s="195">
        <v>0</v>
      </c>
      <c r="V145" s="195">
        <v>0</v>
      </c>
      <c r="W145" s="195">
        <v>0</v>
      </c>
    </row>
    <row r="146" spans="1:23" ht="15" x14ac:dyDescent="0.25">
      <c r="A146" s="185" t="s">
        <v>197</v>
      </c>
      <c r="B146" s="188">
        <v>28</v>
      </c>
      <c r="C146" s="196" t="s">
        <v>31</v>
      </c>
      <c r="D146" s="183">
        <v>45689</v>
      </c>
      <c r="E146" s="184"/>
      <c r="F146" s="207" t="s">
        <v>184</v>
      </c>
      <c r="G146" s="186" t="s">
        <v>143</v>
      </c>
      <c r="H146" s="186" t="s">
        <v>144</v>
      </c>
      <c r="I146" s="187" t="s">
        <v>116</v>
      </c>
      <c r="J146" s="188" t="s">
        <v>145</v>
      </c>
      <c r="K146" s="189" t="s">
        <v>133</v>
      </c>
      <c r="L146" s="190" t="s">
        <v>187</v>
      </c>
      <c r="M146" s="208">
        <v>7760</v>
      </c>
      <c r="N146" s="192">
        <v>0</v>
      </c>
      <c r="O146" s="193">
        <v>0</v>
      </c>
      <c r="P146" s="197">
        <f t="shared" ref="P146" si="34">+M146</f>
        <v>7760</v>
      </c>
      <c r="Q146" s="192">
        <v>0</v>
      </c>
      <c r="R146" s="192">
        <v>0</v>
      </c>
      <c r="S146" s="194">
        <f>3880+3621.33</f>
        <v>7501.33</v>
      </c>
      <c r="T146" s="192">
        <v>0</v>
      </c>
      <c r="U146" s="195">
        <v>0</v>
      </c>
      <c r="V146" s="195">
        <v>0</v>
      </c>
      <c r="W146" s="195">
        <v>0</v>
      </c>
    </row>
    <row r="147" spans="1:23" ht="25.5" x14ac:dyDescent="0.25">
      <c r="A147" s="160" t="s">
        <v>197</v>
      </c>
      <c r="B147" s="161">
        <v>29</v>
      </c>
      <c r="C147" s="162" t="s">
        <v>31</v>
      </c>
      <c r="D147" s="163">
        <v>45726</v>
      </c>
      <c r="E147" s="164"/>
      <c r="F147" s="180" t="s">
        <v>185</v>
      </c>
      <c r="G147" s="165" t="s">
        <v>146</v>
      </c>
      <c r="H147" s="165" t="s">
        <v>156</v>
      </c>
      <c r="I147" s="175" t="s">
        <v>34</v>
      </c>
      <c r="J147" s="161" t="s">
        <v>149</v>
      </c>
      <c r="K147" s="166" t="s">
        <v>148</v>
      </c>
      <c r="L147" s="168" t="s">
        <v>187</v>
      </c>
      <c r="M147" s="181">
        <v>5475</v>
      </c>
      <c r="N147" s="170">
        <v>0</v>
      </c>
      <c r="O147" s="171">
        <v>0</v>
      </c>
      <c r="P147" s="179">
        <v>5475</v>
      </c>
      <c r="Q147" s="170">
        <v>0</v>
      </c>
      <c r="R147" s="170">
        <v>0</v>
      </c>
      <c r="S147" s="172">
        <f t="shared" si="30"/>
        <v>5475</v>
      </c>
      <c r="T147" s="170">
        <v>0</v>
      </c>
      <c r="U147" s="173">
        <v>0</v>
      </c>
      <c r="V147" s="173">
        <v>0</v>
      </c>
      <c r="W147" s="173">
        <v>0</v>
      </c>
    </row>
    <row r="148" spans="1:23" ht="25.5" x14ac:dyDescent="0.25">
      <c r="A148" s="160" t="s">
        <v>197</v>
      </c>
      <c r="B148" s="161">
        <v>30</v>
      </c>
      <c r="C148" s="162" t="s">
        <v>31</v>
      </c>
      <c r="D148" s="163">
        <v>45762</v>
      </c>
      <c r="E148" s="164"/>
      <c r="F148" s="180" t="s">
        <v>194</v>
      </c>
      <c r="G148" s="182" t="s">
        <v>196</v>
      </c>
      <c r="H148" s="182" t="s">
        <v>195</v>
      </c>
      <c r="I148" s="175" t="s">
        <v>34</v>
      </c>
      <c r="J148" s="161" t="s">
        <v>152</v>
      </c>
      <c r="K148" s="166" t="s">
        <v>151</v>
      </c>
      <c r="L148" s="168" t="s">
        <v>187</v>
      </c>
      <c r="M148" s="174">
        <v>7794</v>
      </c>
      <c r="N148" s="170">
        <v>0</v>
      </c>
      <c r="O148" s="171">
        <v>0</v>
      </c>
      <c r="P148" s="170">
        <f t="shared" ref="P148" si="35">+M148-Q148</f>
        <v>7794</v>
      </c>
      <c r="Q148" s="170">
        <v>0</v>
      </c>
      <c r="R148" s="170">
        <v>0</v>
      </c>
      <c r="S148" s="172">
        <f t="shared" si="30"/>
        <v>7794</v>
      </c>
      <c r="T148" s="170">
        <v>0</v>
      </c>
      <c r="U148" s="173">
        <v>0</v>
      </c>
      <c r="V148" s="173">
        <v>0</v>
      </c>
      <c r="W148" s="173">
        <v>0</v>
      </c>
    </row>
    <row r="149" spans="1:23" x14ac:dyDescent="0.25">
      <c r="A149" s="225" t="s">
        <v>198</v>
      </c>
      <c r="B149" s="226">
        <v>1</v>
      </c>
      <c r="C149" s="227" t="s">
        <v>31</v>
      </c>
      <c r="D149" s="228">
        <v>45540</v>
      </c>
      <c r="E149" s="229"/>
      <c r="F149" s="225" t="s">
        <v>157</v>
      </c>
      <c r="G149" s="230" t="s">
        <v>32</v>
      </c>
      <c r="H149" s="230" t="s">
        <v>33</v>
      </c>
      <c r="I149" s="231" t="s">
        <v>34</v>
      </c>
      <c r="J149" s="226" t="s">
        <v>36</v>
      </c>
      <c r="K149" s="232" t="s">
        <v>35</v>
      </c>
      <c r="L149" s="233" t="s">
        <v>187</v>
      </c>
      <c r="M149" s="234">
        <f>13732.51*2</f>
        <v>27465.02</v>
      </c>
      <c r="N149" s="235">
        <v>0</v>
      </c>
      <c r="O149" s="236">
        <v>0</v>
      </c>
      <c r="P149" s="235">
        <f>+M149-Q149</f>
        <v>23244.54</v>
      </c>
      <c r="Q149" s="235">
        <f>2110.24*2</f>
        <v>4220.4799999999996</v>
      </c>
      <c r="R149" s="235">
        <v>0</v>
      </c>
      <c r="S149" s="237">
        <f>+M149-Q149</f>
        <v>23244.54</v>
      </c>
      <c r="T149" s="235">
        <v>0</v>
      </c>
      <c r="U149" s="238">
        <v>0</v>
      </c>
      <c r="V149" s="238">
        <v>0</v>
      </c>
      <c r="W149" s="238">
        <v>0</v>
      </c>
    </row>
    <row r="150" spans="1:23" x14ac:dyDescent="0.25">
      <c r="A150" s="225" t="s">
        <v>198</v>
      </c>
      <c r="B150" s="226">
        <v>2</v>
      </c>
      <c r="C150" s="227" t="s">
        <v>31</v>
      </c>
      <c r="D150" s="228">
        <v>45540</v>
      </c>
      <c r="E150" s="229"/>
      <c r="F150" s="225" t="s">
        <v>158</v>
      </c>
      <c r="G150" s="230" t="s">
        <v>37</v>
      </c>
      <c r="H150" s="230" t="s">
        <v>38</v>
      </c>
      <c r="I150" s="231" t="s">
        <v>34</v>
      </c>
      <c r="J150" s="226" t="s">
        <v>40</v>
      </c>
      <c r="K150" s="232" t="s">
        <v>39</v>
      </c>
      <c r="L150" s="233" t="s">
        <v>187</v>
      </c>
      <c r="M150" s="239">
        <f>6290.66*2</f>
        <v>12581.32</v>
      </c>
      <c r="N150" s="235">
        <v>0</v>
      </c>
      <c r="O150" s="236">
        <v>0</v>
      </c>
      <c r="P150" s="235">
        <v>11443.51</v>
      </c>
      <c r="Q150" s="235">
        <f>568.91*2</f>
        <v>1137.82</v>
      </c>
      <c r="R150" s="235">
        <v>0</v>
      </c>
      <c r="S150" s="237">
        <v>11443.5</v>
      </c>
      <c r="T150" s="235">
        <v>0</v>
      </c>
      <c r="U150" s="238">
        <v>0</v>
      </c>
      <c r="V150" s="238">
        <v>0</v>
      </c>
      <c r="W150" s="238">
        <v>0</v>
      </c>
    </row>
    <row r="151" spans="1:23" ht="15" x14ac:dyDescent="0.25">
      <c r="A151" s="225" t="s">
        <v>198</v>
      </c>
      <c r="B151" s="226">
        <v>3</v>
      </c>
      <c r="C151" s="227" t="s">
        <v>31</v>
      </c>
      <c r="D151" s="228">
        <v>45551</v>
      </c>
      <c r="E151" s="229"/>
      <c r="F151" s="225" t="s">
        <v>159</v>
      </c>
      <c r="G151" s="230" t="s">
        <v>41</v>
      </c>
      <c r="H151" s="230" t="s">
        <v>42</v>
      </c>
      <c r="I151" s="240" t="s">
        <v>34</v>
      </c>
      <c r="J151" s="226" t="s">
        <v>44</v>
      </c>
      <c r="K151" s="231" t="s">
        <v>43</v>
      </c>
      <c r="L151" s="233" t="s">
        <v>187</v>
      </c>
      <c r="M151" s="239">
        <f>10578.11*2</f>
        <v>21156.22</v>
      </c>
      <c r="N151" s="235">
        <v>0</v>
      </c>
      <c r="O151" s="236">
        <v>0</v>
      </c>
      <c r="P151" s="235">
        <f t="shared" ref="P151" si="36">+M151-Q151</f>
        <v>18283.300000000003</v>
      </c>
      <c r="Q151" s="235">
        <f>1436.46*2</f>
        <v>2872.92</v>
      </c>
      <c r="R151" s="235">
        <v>0</v>
      </c>
      <c r="S151" s="237">
        <f t="shared" ref="S151" si="37">+M151-Q151</f>
        <v>18283.300000000003</v>
      </c>
      <c r="T151" s="235">
        <v>0</v>
      </c>
      <c r="U151" s="238">
        <v>0</v>
      </c>
      <c r="V151" s="238">
        <v>0</v>
      </c>
      <c r="W151" s="238">
        <v>0</v>
      </c>
    </row>
    <row r="152" spans="1:23" x14ac:dyDescent="0.25">
      <c r="A152" s="225" t="s">
        <v>198</v>
      </c>
      <c r="B152" s="226">
        <v>4</v>
      </c>
      <c r="C152" s="227" t="s">
        <v>31</v>
      </c>
      <c r="D152" s="228">
        <v>45540</v>
      </c>
      <c r="E152" s="229"/>
      <c r="F152" s="225" t="s">
        <v>160</v>
      </c>
      <c r="G152" s="230" t="s">
        <v>45</v>
      </c>
      <c r="H152" s="230" t="s">
        <v>46</v>
      </c>
      <c r="I152" s="231" t="s">
        <v>34</v>
      </c>
      <c r="J152" s="226" t="s">
        <v>48</v>
      </c>
      <c r="K152" s="232" t="s">
        <v>47</v>
      </c>
      <c r="L152" s="233" t="s">
        <v>187</v>
      </c>
      <c r="M152" s="239">
        <f>5190.67*2</f>
        <v>10381.34</v>
      </c>
      <c r="N152" s="235">
        <v>0</v>
      </c>
      <c r="O152" s="236">
        <v>0</v>
      </c>
      <c r="P152" s="235">
        <v>9564.7800000000007</v>
      </c>
      <c r="Q152" s="235">
        <f>408.28*2</f>
        <v>816.56</v>
      </c>
      <c r="R152" s="235">
        <v>0</v>
      </c>
      <c r="S152" s="237">
        <v>9564.7800000000007</v>
      </c>
      <c r="T152" s="235">
        <v>0</v>
      </c>
      <c r="U152" s="238">
        <v>0</v>
      </c>
      <c r="V152" s="238">
        <v>0</v>
      </c>
      <c r="W152" s="238">
        <v>0</v>
      </c>
    </row>
    <row r="153" spans="1:23" x14ac:dyDescent="0.25">
      <c r="A153" s="225" t="s">
        <v>198</v>
      </c>
      <c r="B153" s="226">
        <v>5</v>
      </c>
      <c r="C153" s="227" t="s">
        <v>31</v>
      </c>
      <c r="D153" s="228">
        <v>45541</v>
      </c>
      <c r="E153" s="229"/>
      <c r="F153" s="225" t="s">
        <v>161</v>
      </c>
      <c r="G153" s="230" t="s">
        <v>49</v>
      </c>
      <c r="H153" s="230" t="s">
        <v>50</v>
      </c>
      <c r="I153" s="231" t="s">
        <v>34</v>
      </c>
      <c r="J153" s="226" t="s">
        <v>52</v>
      </c>
      <c r="K153" s="232" t="s">
        <v>51</v>
      </c>
      <c r="L153" s="233" t="s">
        <v>187</v>
      </c>
      <c r="M153" s="239">
        <f>5040.87*2</f>
        <v>10081.74</v>
      </c>
      <c r="N153" s="235">
        <v>0</v>
      </c>
      <c r="O153" s="236">
        <v>0</v>
      </c>
      <c r="P153" s="235">
        <v>9297.7900000000009</v>
      </c>
      <c r="Q153" s="235">
        <f>391.87*2</f>
        <v>783.74</v>
      </c>
      <c r="R153" s="235">
        <v>0</v>
      </c>
      <c r="S153" s="237">
        <v>9297.7800000000007</v>
      </c>
      <c r="T153" s="235">
        <v>0</v>
      </c>
      <c r="U153" s="238">
        <v>0</v>
      </c>
      <c r="V153" s="238">
        <v>0</v>
      </c>
      <c r="W153" s="238">
        <v>0</v>
      </c>
    </row>
    <row r="154" spans="1:23" ht="38.25" x14ac:dyDescent="0.25">
      <c r="A154" s="225" t="s">
        <v>198</v>
      </c>
      <c r="B154" s="226">
        <v>6</v>
      </c>
      <c r="C154" s="227" t="s">
        <v>31</v>
      </c>
      <c r="D154" s="228">
        <v>45736</v>
      </c>
      <c r="E154" s="241"/>
      <c r="F154" s="225" t="s">
        <v>189</v>
      </c>
      <c r="G154" s="230" t="s">
        <v>191</v>
      </c>
      <c r="H154" s="230" t="s">
        <v>190</v>
      </c>
      <c r="I154" s="232" t="s">
        <v>34</v>
      </c>
      <c r="J154" s="226" t="s">
        <v>56</v>
      </c>
      <c r="K154" s="242" t="s">
        <v>55</v>
      </c>
      <c r="L154" s="233" t="s">
        <v>187</v>
      </c>
      <c r="M154" s="239">
        <v>8344.2000000000007</v>
      </c>
      <c r="N154" s="235">
        <v>0</v>
      </c>
      <c r="O154" s="236">
        <v>0</v>
      </c>
      <c r="P154" s="235">
        <v>8344.19</v>
      </c>
      <c r="Q154" s="235">
        <v>0</v>
      </c>
      <c r="R154" s="235">
        <v>0</v>
      </c>
      <c r="S154" s="237">
        <v>8344.18</v>
      </c>
      <c r="T154" s="235">
        <v>0</v>
      </c>
      <c r="U154" s="238">
        <v>0</v>
      </c>
      <c r="V154" s="238">
        <v>0</v>
      </c>
      <c r="W154" s="238">
        <v>0</v>
      </c>
    </row>
    <row r="155" spans="1:23" ht="25.5" x14ac:dyDescent="0.25">
      <c r="A155" s="225" t="s">
        <v>198</v>
      </c>
      <c r="B155" s="226">
        <v>7</v>
      </c>
      <c r="C155" s="227" t="s">
        <v>31</v>
      </c>
      <c r="D155" s="228">
        <v>45540</v>
      </c>
      <c r="E155" s="229"/>
      <c r="F155" s="225" t="s">
        <v>163</v>
      </c>
      <c r="G155" s="230" t="s">
        <v>57</v>
      </c>
      <c r="H155" s="230" t="s">
        <v>58</v>
      </c>
      <c r="I155" s="231" t="s">
        <v>34</v>
      </c>
      <c r="J155" s="226" t="s">
        <v>60</v>
      </c>
      <c r="K155" s="231" t="s">
        <v>59</v>
      </c>
      <c r="L155" s="233" t="s">
        <v>187</v>
      </c>
      <c r="M155" s="239">
        <f>4014.1*2</f>
        <v>8028.2</v>
      </c>
      <c r="N155" s="235">
        <v>0</v>
      </c>
      <c r="O155" s="236">
        <v>0</v>
      </c>
      <c r="P155" s="235">
        <v>8028.19</v>
      </c>
      <c r="Q155" s="235">
        <v>0</v>
      </c>
      <c r="R155" s="235">
        <v>0</v>
      </c>
      <c r="S155" s="237">
        <v>8028.19</v>
      </c>
      <c r="T155" s="235">
        <v>0</v>
      </c>
      <c r="U155" s="238">
        <v>0</v>
      </c>
      <c r="V155" s="238">
        <v>0</v>
      </c>
      <c r="W155" s="238">
        <v>0</v>
      </c>
    </row>
    <row r="156" spans="1:23" x14ac:dyDescent="0.25">
      <c r="A156" s="225" t="s">
        <v>198</v>
      </c>
      <c r="B156" s="226">
        <v>8</v>
      </c>
      <c r="C156" s="227" t="s">
        <v>31</v>
      </c>
      <c r="D156" s="228">
        <v>45540</v>
      </c>
      <c r="E156" s="229"/>
      <c r="F156" s="225" t="s">
        <v>164</v>
      </c>
      <c r="G156" s="230" t="s">
        <v>61</v>
      </c>
      <c r="H156" s="230" t="s">
        <v>62</v>
      </c>
      <c r="I156" s="231" t="s">
        <v>34</v>
      </c>
      <c r="J156" s="226" t="s">
        <v>64</v>
      </c>
      <c r="K156" s="232" t="s">
        <v>63</v>
      </c>
      <c r="L156" s="233" t="s">
        <v>187</v>
      </c>
      <c r="M156" s="239">
        <f>4035*2</f>
        <v>8070</v>
      </c>
      <c r="N156" s="235">
        <v>0</v>
      </c>
      <c r="O156" s="236">
        <v>0</v>
      </c>
      <c r="P156" s="235">
        <f t="shared" ref="P156:P162" si="38">+M156-Q156</f>
        <v>8070</v>
      </c>
      <c r="Q156" s="235">
        <v>0</v>
      </c>
      <c r="R156" s="235">
        <v>0</v>
      </c>
      <c r="S156" s="237">
        <f t="shared" ref="S156" si="39">+M156-Q156</f>
        <v>8070</v>
      </c>
      <c r="T156" s="235">
        <v>0</v>
      </c>
      <c r="U156" s="238">
        <v>0</v>
      </c>
      <c r="V156" s="238">
        <v>0</v>
      </c>
      <c r="W156" s="238">
        <v>0</v>
      </c>
    </row>
    <row r="157" spans="1:23" ht="15" x14ac:dyDescent="0.25">
      <c r="A157" s="225" t="s">
        <v>198</v>
      </c>
      <c r="B157" s="226">
        <v>9</v>
      </c>
      <c r="C157" s="227" t="s">
        <v>31</v>
      </c>
      <c r="D157" s="228">
        <v>45545</v>
      </c>
      <c r="E157" s="229"/>
      <c r="F157" s="225" t="s">
        <v>165</v>
      </c>
      <c r="G157" s="230" t="s">
        <v>65</v>
      </c>
      <c r="H157" s="230" t="s">
        <v>66</v>
      </c>
      <c r="I157" s="240" t="s">
        <v>34</v>
      </c>
      <c r="J157" s="226" t="s">
        <v>68</v>
      </c>
      <c r="K157" s="232" t="s">
        <v>67</v>
      </c>
      <c r="L157" s="233" t="s">
        <v>187</v>
      </c>
      <c r="M157" s="239">
        <f>3677.4*2</f>
        <v>7354.8</v>
      </c>
      <c r="N157" s="235">
        <v>0</v>
      </c>
      <c r="O157" s="236">
        <v>0</v>
      </c>
      <c r="P157" s="235">
        <f t="shared" si="38"/>
        <v>7354.8</v>
      </c>
      <c r="Q157" s="235">
        <v>0</v>
      </c>
      <c r="R157" s="235">
        <v>0</v>
      </c>
      <c r="S157" s="237">
        <f>3677.4+3677.4</f>
        <v>7354.8</v>
      </c>
      <c r="T157" s="235">
        <v>0</v>
      </c>
      <c r="U157" s="238">
        <v>0</v>
      </c>
      <c r="V157" s="238">
        <v>0</v>
      </c>
      <c r="W157" s="238">
        <v>0</v>
      </c>
    </row>
    <row r="158" spans="1:23" ht="25.5" x14ac:dyDescent="0.25">
      <c r="A158" s="225" t="s">
        <v>198</v>
      </c>
      <c r="B158" s="226">
        <v>10</v>
      </c>
      <c r="C158" s="227" t="s">
        <v>31</v>
      </c>
      <c r="D158" s="228">
        <v>45540</v>
      </c>
      <c r="E158" s="229"/>
      <c r="F158" s="225" t="s">
        <v>166</v>
      </c>
      <c r="G158" s="230" t="s">
        <v>69</v>
      </c>
      <c r="H158" s="230" t="s">
        <v>70</v>
      </c>
      <c r="I158" s="231" t="s">
        <v>34</v>
      </c>
      <c r="J158" s="226" t="s">
        <v>72</v>
      </c>
      <c r="K158" s="231" t="s">
        <v>71</v>
      </c>
      <c r="L158" s="233" t="s">
        <v>187</v>
      </c>
      <c r="M158" s="239">
        <f>3677.5*2</f>
        <v>7355</v>
      </c>
      <c r="N158" s="235">
        <v>0</v>
      </c>
      <c r="O158" s="236">
        <v>0</v>
      </c>
      <c r="P158" s="235">
        <f t="shared" si="38"/>
        <v>7355</v>
      </c>
      <c r="Q158" s="235">
        <v>0</v>
      </c>
      <c r="R158" s="235">
        <v>0</v>
      </c>
      <c r="S158" s="237">
        <f t="shared" ref="S158:S160" si="40">+M158-Q158</f>
        <v>7355</v>
      </c>
      <c r="T158" s="235">
        <v>0</v>
      </c>
      <c r="U158" s="238">
        <v>0</v>
      </c>
      <c r="V158" s="238">
        <v>0</v>
      </c>
      <c r="W158" s="238">
        <v>0</v>
      </c>
    </row>
    <row r="159" spans="1:23" ht="25.5" x14ac:dyDescent="0.25">
      <c r="A159" s="225" t="s">
        <v>198</v>
      </c>
      <c r="B159" s="226">
        <v>11</v>
      </c>
      <c r="C159" s="227" t="s">
        <v>31</v>
      </c>
      <c r="D159" s="228">
        <v>45580</v>
      </c>
      <c r="E159" s="229"/>
      <c r="F159" s="225" t="s">
        <v>167</v>
      </c>
      <c r="G159" s="230" t="s">
        <v>73</v>
      </c>
      <c r="H159" s="243" t="s">
        <v>74</v>
      </c>
      <c r="I159" s="231" t="s">
        <v>34</v>
      </c>
      <c r="J159" s="226" t="s">
        <v>76</v>
      </c>
      <c r="K159" s="231" t="s">
        <v>75</v>
      </c>
      <c r="L159" s="233" t="s">
        <v>187</v>
      </c>
      <c r="M159" s="239">
        <f>5434.85*2</f>
        <v>10869.7</v>
      </c>
      <c r="N159" s="235">
        <v>0</v>
      </c>
      <c r="O159" s="236">
        <v>0</v>
      </c>
      <c r="P159" s="235">
        <f t="shared" si="38"/>
        <v>10000</v>
      </c>
      <c r="Q159" s="235">
        <f>434.85*2</f>
        <v>869.7</v>
      </c>
      <c r="R159" s="235">
        <v>0</v>
      </c>
      <c r="S159" s="237">
        <f t="shared" si="40"/>
        <v>10000</v>
      </c>
      <c r="T159" s="235">
        <v>0</v>
      </c>
      <c r="U159" s="238">
        <v>0</v>
      </c>
      <c r="V159" s="238">
        <v>0</v>
      </c>
      <c r="W159" s="238">
        <v>0</v>
      </c>
    </row>
    <row r="160" spans="1:23" ht="25.5" x14ac:dyDescent="0.25">
      <c r="A160" s="225" t="s">
        <v>198</v>
      </c>
      <c r="B160" s="226">
        <v>12</v>
      </c>
      <c r="C160" s="227" t="s">
        <v>31</v>
      </c>
      <c r="D160" s="228">
        <v>45580</v>
      </c>
      <c r="E160" s="229"/>
      <c r="F160" s="225" t="s">
        <v>168</v>
      </c>
      <c r="G160" s="230" t="s">
        <v>77</v>
      </c>
      <c r="H160" s="230" t="s">
        <v>78</v>
      </c>
      <c r="I160" s="231" t="s">
        <v>34</v>
      </c>
      <c r="J160" s="226" t="s">
        <v>80</v>
      </c>
      <c r="K160" s="231" t="s">
        <v>79</v>
      </c>
      <c r="L160" s="233" t="s">
        <v>187</v>
      </c>
      <c r="M160" s="239">
        <f>3500*2</f>
        <v>7000</v>
      </c>
      <c r="N160" s="235">
        <v>0</v>
      </c>
      <c r="O160" s="236">
        <v>0</v>
      </c>
      <c r="P160" s="235">
        <f t="shared" si="38"/>
        <v>7000</v>
      </c>
      <c r="Q160" s="235">
        <v>0</v>
      </c>
      <c r="R160" s="235">
        <v>0</v>
      </c>
      <c r="S160" s="237">
        <f t="shared" si="40"/>
        <v>7000</v>
      </c>
      <c r="T160" s="235">
        <v>0</v>
      </c>
      <c r="U160" s="238">
        <v>0</v>
      </c>
      <c r="V160" s="238">
        <v>0</v>
      </c>
      <c r="W160" s="238">
        <v>0</v>
      </c>
    </row>
    <row r="161" spans="1:23" ht="25.5" x14ac:dyDescent="0.25">
      <c r="A161" s="225" t="s">
        <v>198</v>
      </c>
      <c r="B161" s="226">
        <v>13</v>
      </c>
      <c r="C161" s="227" t="s">
        <v>31</v>
      </c>
      <c r="D161" s="228">
        <v>45546</v>
      </c>
      <c r="E161" s="229"/>
      <c r="F161" s="225" t="s">
        <v>169</v>
      </c>
      <c r="G161" s="230" t="s">
        <v>81</v>
      </c>
      <c r="H161" s="230" t="s">
        <v>82</v>
      </c>
      <c r="I161" s="240" t="s">
        <v>34</v>
      </c>
      <c r="J161" s="226" t="s">
        <v>84</v>
      </c>
      <c r="K161" s="231" t="s">
        <v>83</v>
      </c>
      <c r="L161" s="233" t="s">
        <v>187</v>
      </c>
      <c r="M161" s="239">
        <f>4004.72*2</f>
        <v>8009.44</v>
      </c>
      <c r="N161" s="235">
        <v>0</v>
      </c>
      <c r="O161" s="236">
        <v>0</v>
      </c>
      <c r="P161" s="235">
        <f t="shared" si="38"/>
        <v>8009.44</v>
      </c>
      <c r="Q161" s="235">
        <v>0</v>
      </c>
      <c r="R161" s="235">
        <v>0</v>
      </c>
      <c r="S161" s="237">
        <f>4004.72+4004.72</f>
        <v>8009.44</v>
      </c>
      <c r="T161" s="235">
        <v>0</v>
      </c>
      <c r="U161" s="238">
        <v>0</v>
      </c>
      <c r="V161" s="238">
        <v>0</v>
      </c>
      <c r="W161" s="238">
        <v>0</v>
      </c>
    </row>
    <row r="162" spans="1:23" ht="25.5" x14ac:dyDescent="0.25">
      <c r="A162" s="225" t="s">
        <v>198</v>
      </c>
      <c r="B162" s="226">
        <v>14</v>
      </c>
      <c r="C162" s="227" t="s">
        <v>31</v>
      </c>
      <c r="D162" s="228">
        <v>45540</v>
      </c>
      <c r="E162" s="229"/>
      <c r="F162" s="225" t="s">
        <v>170</v>
      </c>
      <c r="G162" s="230" t="s">
        <v>85</v>
      </c>
      <c r="H162" s="230" t="s">
        <v>86</v>
      </c>
      <c r="I162" s="231" t="s">
        <v>87</v>
      </c>
      <c r="J162" s="226" t="s">
        <v>89</v>
      </c>
      <c r="K162" s="231" t="s">
        <v>88</v>
      </c>
      <c r="L162" s="233" t="s">
        <v>187</v>
      </c>
      <c r="M162" s="239">
        <f>3993.05*2</f>
        <v>7986.1</v>
      </c>
      <c r="N162" s="235">
        <v>0</v>
      </c>
      <c r="O162" s="236">
        <v>0</v>
      </c>
      <c r="P162" s="235">
        <f t="shared" si="38"/>
        <v>7986.1</v>
      </c>
      <c r="Q162" s="235">
        <v>0</v>
      </c>
      <c r="R162" s="235">
        <v>0</v>
      </c>
      <c r="S162" s="237">
        <v>7986.1</v>
      </c>
      <c r="T162" s="235">
        <v>0</v>
      </c>
      <c r="U162" s="238">
        <v>0</v>
      </c>
      <c r="V162" s="238">
        <v>0</v>
      </c>
      <c r="W162" s="238">
        <v>0</v>
      </c>
    </row>
    <row r="163" spans="1:23" ht="25.5" x14ac:dyDescent="0.25">
      <c r="A163" s="19" t="s">
        <v>198</v>
      </c>
      <c r="B163" s="88">
        <v>15</v>
      </c>
      <c r="C163" s="71" t="s">
        <v>31</v>
      </c>
      <c r="D163" s="89">
        <v>45540</v>
      </c>
      <c r="E163" s="90"/>
      <c r="F163" s="19" t="s">
        <v>171</v>
      </c>
      <c r="G163" s="27" t="s">
        <v>90</v>
      </c>
      <c r="H163" s="27" t="s">
        <v>91</v>
      </c>
      <c r="I163" s="92" t="s">
        <v>87</v>
      </c>
      <c r="J163" s="88" t="s">
        <v>93</v>
      </c>
      <c r="K163" s="91" t="s">
        <v>92</v>
      </c>
      <c r="L163" s="120" t="s">
        <v>187</v>
      </c>
      <c r="M163" s="125">
        <f>3880.04*2</f>
        <v>7760.08</v>
      </c>
      <c r="N163" s="122">
        <v>0</v>
      </c>
      <c r="O163" s="123">
        <v>0</v>
      </c>
      <c r="P163" s="122">
        <f t="shared" ref="P163:P165" si="41">+M163-Q163</f>
        <v>7760.08</v>
      </c>
      <c r="Q163" s="122">
        <v>0</v>
      </c>
      <c r="R163" s="122">
        <v>0</v>
      </c>
      <c r="S163" s="124">
        <f>3621.37+3880.04</f>
        <v>7501.41</v>
      </c>
      <c r="T163" s="122">
        <v>0</v>
      </c>
      <c r="U163" s="93">
        <v>0</v>
      </c>
      <c r="V163" s="93">
        <v>0</v>
      </c>
      <c r="W163" s="93">
        <v>0</v>
      </c>
    </row>
    <row r="164" spans="1:23" ht="38.25" x14ac:dyDescent="0.25">
      <c r="A164" s="225" t="s">
        <v>198</v>
      </c>
      <c r="B164" s="226">
        <v>16</v>
      </c>
      <c r="C164" s="227" t="s">
        <v>31</v>
      </c>
      <c r="D164" s="228">
        <v>45545</v>
      </c>
      <c r="E164" s="229"/>
      <c r="F164" s="225" t="s">
        <v>172</v>
      </c>
      <c r="G164" s="230" t="s">
        <v>94</v>
      </c>
      <c r="H164" s="230" t="s">
        <v>95</v>
      </c>
      <c r="I164" s="240" t="s">
        <v>87</v>
      </c>
      <c r="J164" s="226" t="s">
        <v>97</v>
      </c>
      <c r="K164" s="231" t="s">
        <v>96</v>
      </c>
      <c r="L164" s="233" t="s">
        <v>187</v>
      </c>
      <c r="M164" s="239">
        <f>3428.37*2</f>
        <v>6856.74</v>
      </c>
      <c r="N164" s="235">
        <v>0</v>
      </c>
      <c r="O164" s="236">
        <v>0</v>
      </c>
      <c r="P164" s="235">
        <f t="shared" si="41"/>
        <v>6856.74</v>
      </c>
      <c r="Q164" s="235">
        <v>0</v>
      </c>
      <c r="R164" s="235">
        <v>0</v>
      </c>
      <c r="S164" s="237">
        <f t="shared" ref="S164:S165" si="42">+M164-Q164</f>
        <v>6856.74</v>
      </c>
      <c r="T164" s="235">
        <v>0</v>
      </c>
      <c r="U164" s="238">
        <v>0</v>
      </c>
      <c r="V164" s="238">
        <v>0</v>
      </c>
      <c r="W164" s="238">
        <v>0</v>
      </c>
    </row>
    <row r="165" spans="1:23" ht="25.5" x14ac:dyDescent="0.25">
      <c r="A165" s="225" t="s">
        <v>198</v>
      </c>
      <c r="B165" s="226">
        <v>17</v>
      </c>
      <c r="C165" s="227" t="s">
        <v>31</v>
      </c>
      <c r="D165" s="228">
        <v>45540</v>
      </c>
      <c r="E165" s="229"/>
      <c r="F165" s="225" t="s">
        <v>173</v>
      </c>
      <c r="G165" s="230" t="s">
        <v>98</v>
      </c>
      <c r="H165" s="230" t="s">
        <v>99</v>
      </c>
      <c r="I165" s="240" t="s">
        <v>87</v>
      </c>
      <c r="J165" s="226" t="s">
        <v>101</v>
      </c>
      <c r="K165" s="231" t="s">
        <v>100</v>
      </c>
      <c r="L165" s="233" t="s">
        <v>187</v>
      </c>
      <c r="M165" s="239">
        <f>2737.93*2</f>
        <v>5475.86</v>
      </c>
      <c r="N165" s="235">
        <v>0</v>
      </c>
      <c r="O165" s="236">
        <v>0</v>
      </c>
      <c r="P165" s="235">
        <f t="shared" si="41"/>
        <v>5475.86</v>
      </c>
      <c r="Q165" s="235">
        <v>0</v>
      </c>
      <c r="R165" s="235">
        <v>0</v>
      </c>
      <c r="S165" s="237">
        <f t="shared" si="42"/>
        <v>5475.86</v>
      </c>
      <c r="T165" s="235">
        <v>0</v>
      </c>
      <c r="U165" s="238">
        <v>0</v>
      </c>
      <c r="V165" s="238">
        <v>0</v>
      </c>
      <c r="W165" s="238">
        <v>0</v>
      </c>
    </row>
    <row r="166" spans="1:23" ht="25.5" x14ac:dyDescent="0.25">
      <c r="A166" s="271" t="s">
        <v>198</v>
      </c>
      <c r="B166" s="272">
        <v>18</v>
      </c>
      <c r="C166" s="273" t="s">
        <v>31</v>
      </c>
      <c r="D166" s="274">
        <v>45545</v>
      </c>
      <c r="E166" s="275"/>
      <c r="F166" s="271" t="s">
        <v>174</v>
      </c>
      <c r="G166" s="277" t="s">
        <v>102</v>
      </c>
      <c r="H166" s="277" t="s">
        <v>103</v>
      </c>
      <c r="I166" s="278" t="s">
        <v>87</v>
      </c>
      <c r="J166" s="272" t="s">
        <v>105</v>
      </c>
      <c r="K166" s="279" t="s">
        <v>104</v>
      </c>
      <c r="L166" s="280" t="s">
        <v>187</v>
      </c>
      <c r="M166" s="287">
        <f>3993.05*2</f>
        <v>7986.1</v>
      </c>
      <c r="N166" s="282">
        <v>0</v>
      </c>
      <c r="O166" s="283">
        <v>0</v>
      </c>
      <c r="P166" s="282">
        <v>7986.11</v>
      </c>
      <c r="Q166" s="282">
        <v>0</v>
      </c>
      <c r="R166" s="282">
        <v>0</v>
      </c>
      <c r="S166" s="285">
        <f>3993.05+3460.64</f>
        <v>7453.6900000000005</v>
      </c>
      <c r="T166" s="282">
        <v>0</v>
      </c>
      <c r="U166" s="286">
        <v>0</v>
      </c>
      <c r="V166" s="286">
        <v>0</v>
      </c>
      <c r="W166" s="286">
        <v>0</v>
      </c>
    </row>
    <row r="167" spans="1:23" ht="25.5" x14ac:dyDescent="0.25">
      <c r="A167" s="225" t="s">
        <v>198</v>
      </c>
      <c r="B167" s="226">
        <v>19</v>
      </c>
      <c r="C167" s="227" t="s">
        <v>31</v>
      </c>
      <c r="D167" s="228">
        <v>45546</v>
      </c>
      <c r="E167" s="229"/>
      <c r="F167" s="225" t="s">
        <v>175</v>
      </c>
      <c r="G167" s="230" t="s">
        <v>106</v>
      </c>
      <c r="H167" s="230" t="s">
        <v>107</v>
      </c>
      <c r="I167" s="240" t="s">
        <v>87</v>
      </c>
      <c r="J167" s="226" t="s">
        <v>109</v>
      </c>
      <c r="K167" s="231" t="s">
        <v>108</v>
      </c>
      <c r="L167" s="233" t="s">
        <v>187</v>
      </c>
      <c r="M167" s="239">
        <f>3880.04*2</f>
        <v>7760.08</v>
      </c>
      <c r="N167" s="235">
        <v>0</v>
      </c>
      <c r="O167" s="236">
        <v>0</v>
      </c>
      <c r="P167" s="235">
        <f t="shared" ref="P167:P168" si="43">+M167-Q167</f>
        <v>7760.08</v>
      </c>
      <c r="Q167" s="235">
        <v>0</v>
      </c>
      <c r="R167" s="235">
        <v>0</v>
      </c>
      <c r="S167" s="237">
        <f t="shared" ref="S167:S171" si="44">+M167-Q167</f>
        <v>7760.08</v>
      </c>
      <c r="T167" s="235">
        <v>0</v>
      </c>
      <c r="U167" s="238">
        <v>0</v>
      </c>
      <c r="V167" s="238">
        <v>0</v>
      </c>
      <c r="W167" s="238">
        <v>0</v>
      </c>
    </row>
    <row r="168" spans="1:23" ht="25.5" x14ac:dyDescent="0.25">
      <c r="A168" s="225" t="s">
        <v>198</v>
      </c>
      <c r="B168" s="226">
        <v>20</v>
      </c>
      <c r="C168" s="227" t="s">
        <v>31</v>
      </c>
      <c r="D168" s="228">
        <v>45545</v>
      </c>
      <c r="E168" s="229"/>
      <c r="F168" s="225" t="s">
        <v>176</v>
      </c>
      <c r="G168" s="230" t="s">
        <v>110</v>
      </c>
      <c r="H168" s="230" t="s">
        <v>111</v>
      </c>
      <c r="I168" s="240" t="s">
        <v>87</v>
      </c>
      <c r="J168" s="226" t="s">
        <v>113</v>
      </c>
      <c r="K168" s="231" t="s">
        <v>112</v>
      </c>
      <c r="L168" s="233" t="s">
        <v>187</v>
      </c>
      <c r="M168" s="239">
        <f>2737.93*2</f>
        <v>5475.86</v>
      </c>
      <c r="N168" s="235">
        <v>0</v>
      </c>
      <c r="O168" s="236">
        <v>0</v>
      </c>
      <c r="P168" s="235">
        <f t="shared" si="43"/>
        <v>5475.86</v>
      </c>
      <c r="Q168" s="235">
        <v>0</v>
      </c>
      <c r="R168" s="235">
        <v>0</v>
      </c>
      <c r="S168" s="237">
        <f t="shared" si="44"/>
        <v>5475.86</v>
      </c>
      <c r="T168" s="235">
        <v>0</v>
      </c>
      <c r="U168" s="238">
        <v>0</v>
      </c>
      <c r="V168" s="238">
        <v>0</v>
      </c>
      <c r="W168" s="238">
        <v>0</v>
      </c>
    </row>
    <row r="169" spans="1:23" ht="15" x14ac:dyDescent="0.25">
      <c r="A169" s="225" t="s">
        <v>198</v>
      </c>
      <c r="B169" s="226">
        <v>21</v>
      </c>
      <c r="C169" s="227" t="s">
        <v>31</v>
      </c>
      <c r="D169" s="228">
        <v>45546</v>
      </c>
      <c r="E169" s="229"/>
      <c r="F169" s="225" t="s">
        <v>177</v>
      </c>
      <c r="G169" s="230" t="s">
        <v>114</v>
      </c>
      <c r="H169" s="230" t="s">
        <v>115</v>
      </c>
      <c r="I169" s="240" t="s">
        <v>116</v>
      </c>
      <c r="J169" s="226" t="s">
        <v>118</v>
      </c>
      <c r="K169" s="231" t="s">
        <v>117</v>
      </c>
      <c r="L169" s="233" t="s">
        <v>187</v>
      </c>
      <c r="M169" s="239">
        <v>20000.36</v>
      </c>
      <c r="N169" s="235">
        <v>0</v>
      </c>
      <c r="O169" s="236">
        <v>0</v>
      </c>
      <c r="P169" s="235">
        <v>17374.34</v>
      </c>
      <c r="Q169" s="235">
        <f>1313.01*2</f>
        <v>2626.02</v>
      </c>
      <c r="R169" s="235">
        <v>0</v>
      </c>
      <c r="S169" s="237">
        <f t="shared" si="44"/>
        <v>17374.34</v>
      </c>
      <c r="T169" s="235">
        <v>0</v>
      </c>
      <c r="U169" s="238">
        <v>0</v>
      </c>
      <c r="V169" s="238">
        <v>0</v>
      </c>
      <c r="W169" s="238">
        <v>0</v>
      </c>
    </row>
    <row r="170" spans="1:23" ht="15" x14ac:dyDescent="0.25">
      <c r="A170" s="225" t="s">
        <v>198</v>
      </c>
      <c r="B170" s="226">
        <v>22</v>
      </c>
      <c r="C170" s="227" t="s">
        <v>31</v>
      </c>
      <c r="D170" s="228">
        <v>45541</v>
      </c>
      <c r="E170" s="229"/>
      <c r="F170" s="225" t="s">
        <v>178</v>
      </c>
      <c r="G170" s="230" t="s">
        <v>119</v>
      </c>
      <c r="H170" s="230" t="s">
        <v>120</v>
      </c>
      <c r="I170" s="240" t="s">
        <v>116</v>
      </c>
      <c r="J170" s="226" t="s">
        <v>122</v>
      </c>
      <c r="K170" s="232" t="s">
        <v>121</v>
      </c>
      <c r="L170" s="233" t="s">
        <v>187</v>
      </c>
      <c r="M170" s="239">
        <f>3880.05*2</f>
        <v>7760.1</v>
      </c>
      <c r="N170" s="235">
        <v>0</v>
      </c>
      <c r="O170" s="236">
        <v>0</v>
      </c>
      <c r="P170" s="235">
        <f t="shared" ref="P170:P171" si="45">+M170-Q170</f>
        <v>7760.1</v>
      </c>
      <c r="Q170" s="235">
        <v>0</v>
      </c>
      <c r="R170" s="235">
        <v>0</v>
      </c>
      <c r="S170" s="237">
        <f t="shared" si="44"/>
        <v>7760.1</v>
      </c>
      <c r="T170" s="235">
        <v>0</v>
      </c>
      <c r="U170" s="238">
        <v>0</v>
      </c>
      <c r="V170" s="238">
        <v>0</v>
      </c>
      <c r="W170" s="238">
        <v>0</v>
      </c>
    </row>
    <row r="171" spans="1:23" ht="15" x14ac:dyDescent="0.25">
      <c r="A171" s="225" t="s">
        <v>198</v>
      </c>
      <c r="B171" s="226">
        <v>23</v>
      </c>
      <c r="C171" s="227" t="s">
        <v>31</v>
      </c>
      <c r="D171" s="228">
        <v>45557</v>
      </c>
      <c r="E171" s="229"/>
      <c r="F171" s="225" t="s">
        <v>179</v>
      </c>
      <c r="G171" s="230" t="s">
        <v>123</v>
      </c>
      <c r="H171" s="230" t="s">
        <v>124</v>
      </c>
      <c r="I171" s="240" t="s">
        <v>116</v>
      </c>
      <c r="J171" s="226" t="s">
        <v>126</v>
      </c>
      <c r="K171" s="232" t="s">
        <v>125</v>
      </c>
      <c r="L171" s="233" t="s">
        <v>187</v>
      </c>
      <c r="M171" s="239">
        <f>3880.05*2</f>
        <v>7760.1</v>
      </c>
      <c r="N171" s="235">
        <v>0</v>
      </c>
      <c r="O171" s="236">
        <v>0</v>
      </c>
      <c r="P171" s="235">
        <f t="shared" si="45"/>
        <v>7760.1</v>
      </c>
      <c r="Q171" s="235">
        <v>0</v>
      </c>
      <c r="R171" s="235">
        <v>0</v>
      </c>
      <c r="S171" s="237">
        <f t="shared" si="44"/>
        <v>7760.1</v>
      </c>
      <c r="T171" s="235">
        <v>0</v>
      </c>
      <c r="U171" s="238">
        <v>0</v>
      </c>
      <c r="V171" s="238">
        <v>0</v>
      </c>
      <c r="W171" s="238">
        <v>0</v>
      </c>
    </row>
    <row r="172" spans="1:23" ht="15" x14ac:dyDescent="0.25">
      <c r="A172" s="225" t="s">
        <v>198</v>
      </c>
      <c r="B172" s="226">
        <v>24</v>
      </c>
      <c r="C172" s="227" t="s">
        <v>31</v>
      </c>
      <c r="D172" s="228">
        <v>45540</v>
      </c>
      <c r="E172" s="229"/>
      <c r="F172" s="225" t="s">
        <v>180</v>
      </c>
      <c r="G172" s="230" t="s">
        <v>127</v>
      </c>
      <c r="H172" s="230" t="s">
        <v>128</v>
      </c>
      <c r="I172" s="240" t="s">
        <v>116</v>
      </c>
      <c r="J172" s="226" t="s">
        <v>130</v>
      </c>
      <c r="K172" s="232" t="s">
        <v>129</v>
      </c>
      <c r="L172" s="233" t="s">
        <v>187</v>
      </c>
      <c r="M172" s="239">
        <v>11695.76</v>
      </c>
      <c r="N172" s="235">
        <v>0</v>
      </c>
      <c r="O172" s="236">
        <v>0</v>
      </c>
      <c r="P172" s="235">
        <v>10699.62</v>
      </c>
      <c r="Q172" s="235">
        <f>498.07*2</f>
        <v>996.14</v>
      </c>
      <c r="R172" s="235">
        <v>0</v>
      </c>
      <c r="S172" s="237">
        <v>10699.62</v>
      </c>
      <c r="T172" s="235">
        <v>0</v>
      </c>
      <c r="U172" s="238">
        <v>0</v>
      </c>
      <c r="V172" s="238">
        <v>0</v>
      </c>
      <c r="W172" s="238">
        <v>0</v>
      </c>
    </row>
    <row r="173" spans="1:23" ht="15" x14ac:dyDescent="0.25">
      <c r="A173" s="225" t="s">
        <v>198</v>
      </c>
      <c r="B173" s="226">
        <v>25</v>
      </c>
      <c r="C173" s="227" t="s">
        <v>31</v>
      </c>
      <c r="D173" s="228">
        <v>45547</v>
      </c>
      <c r="E173" s="229"/>
      <c r="F173" s="225" t="s">
        <v>181</v>
      </c>
      <c r="G173" s="230" t="s">
        <v>131</v>
      </c>
      <c r="H173" s="230" t="s">
        <v>132</v>
      </c>
      <c r="I173" s="240" t="s">
        <v>116</v>
      </c>
      <c r="J173" s="226" t="s">
        <v>134</v>
      </c>
      <c r="K173" s="242" t="s">
        <v>133</v>
      </c>
      <c r="L173" s="233" t="s">
        <v>187</v>
      </c>
      <c r="M173" s="239">
        <v>8108.04</v>
      </c>
      <c r="N173" s="235">
        <v>0</v>
      </c>
      <c r="O173" s="236">
        <v>0</v>
      </c>
      <c r="P173" s="235">
        <f t="shared" ref="P173" si="46">+M173-Q173</f>
        <v>8108.04</v>
      </c>
      <c r="Q173" s="235">
        <v>0</v>
      </c>
      <c r="R173" s="235">
        <v>0</v>
      </c>
      <c r="S173" s="237">
        <f t="shared" ref="S173" si="47">+M173-Q173</f>
        <v>8108.04</v>
      </c>
      <c r="T173" s="235">
        <v>0</v>
      </c>
      <c r="U173" s="238">
        <v>0</v>
      </c>
      <c r="V173" s="238">
        <v>0</v>
      </c>
      <c r="W173" s="238">
        <v>0</v>
      </c>
    </row>
    <row r="174" spans="1:23" ht="15" x14ac:dyDescent="0.25">
      <c r="A174" s="225" t="s">
        <v>198</v>
      </c>
      <c r="B174" s="226">
        <v>26</v>
      </c>
      <c r="C174" s="227" t="s">
        <v>31</v>
      </c>
      <c r="D174" s="228">
        <v>45541</v>
      </c>
      <c r="E174" s="229"/>
      <c r="F174" s="225" t="s">
        <v>182</v>
      </c>
      <c r="G174" s="230" t="s">
        <v>135</v>
      </c>
      <c r="H174" s="230" t="s">
        <v>136</v>
      </c>
      <c r="I174" s="240" t="s">
        <v>116</v>
      </c>
      <c r="J174" s="226" t="s">
        <v>138</v>
      </c>
      <c r="K174" s="231" t="s">
        <v>137</v>
      </c>
      <c r="L174" s="233" t="s">
        <v>187</v>
      </c>
      <c r="M174" s="239">
        <v>9899.82</v>
      </c>
      <c r="N174" s="235">
        <v>0</v>
      </c>
      <c r="O174" s="236">
        <v>0</v>
      </c>
      <c r="P174" s="235">
        <v>9135.64</v>
      </c>
      <c r="Q174" s="235">
        <f>382.09*2</f>
        <v>764.18</v>
      </c>
      <c r="R174" s="235">
        <v>0</v>
      </c>
      <c r="S174" s="237">
        <v>9135.61</v>
      </c>
      <c r="T174" s="235">
        <v>0</v>
      </c>
      <c r="U174" s="238">
        <v>0</v>
      </c>
      <c r="V174" s="238">
        <v>0</v>
      </c>
      <c r="W174" s="238">
        <v>0</v>
      </c>
    </row>
    <row r="175" spans="1:23" ht="15" x14ac:dyDescent="0.25">
      <c r="A175" s="19" t="s">
        <v>198</v>
      </c>
      <c r="B175" s="88">
        <v>27</v>
      </c>
      <c r="C175" s="71" t="s">
        <v>31</v>
      </c>
      <c r="D175" s="89">
        <v>45689</v>
      </c>
      <c r="E175" s="90"/>
      <c r="F175" s="19" t="s">
        <v>183</v>
      </c>
      <c r="G175" s="27" t="s">
        <v>139</v>
      </c>
      <c r="H175" s="27" t="s">
        <v>140</v>
      </c>
      <c r="I175" s="92" t="s">
        <v>116</v>
      </c>
      <c r="J175" s="88" t="s">
        <v>142</v>
      </c>
      <c r="K175" s="91" t="s">
        <v>141</v>
      </c>
      <c r="L175" s="120" t="s">
        <v>187</v>
      </c>
      <c r="M175" s="125">
        <v>7760</v>
      </c>
      <c r="N175" s="122">
        <v>0</v>
      </c>
      <c r="O175" s="123">
        <v>0</v>
      </c>
      <c r="P175" s="126">
        <v>7760</v>
      </c>
      <c r="Q175" s="122">
        <v>0</v>
      </c>
      <c r="R175" s="122">
        <v>0</v>
      </c>
      <c r="S175" s="124">
        <f>3621.33+3880</f>
        <v>7501.33</v>
      </c>
      <c r="T175" s="122">
        <v>0</v>
      </c>
      <c r="U175" s="93">
        <v>0</v>
      </c>
      <c r="V175" s="93">
        <v>0</v>
      </c>
      <c r="W175" s="93">
        <v>0</v>
      </c>
    </row>
    <row r="176" spans="1:23" ht="15" x14ac:dyDescent="0.25">
      <c r="A176" s="271" t="s">
        <v>198</v>
      </c>
      <c r="B176" s="272">
        <v>28</v>
      </c>
      <c r="C176" s="273" t="s">
        <v>31</v>
      </c>
      <c r="D176" s="274">
        <v>45689</v>
      </c>
      <c r="E176" s="275"/>
      <c r="F176" s="276" t="s">
        <v>184</v>
      </c>
      <c r="G176" s="277" t="s">
        <v>143</v>
      </c>
      <c r="H176" s="277" t="s">
        <v>144</v>
      </c>
      <c r="I176" s="278" t="s">
        <v>116</v>
      </c>
      <c r="J176" s="272" t="s">
        <v>145</v>
      </c>
      <c r="K176" s="279" t="s">
        <v>133</v>
      </c>
      <c r="L176" s="280" t="s">
        <v>187</v>
      </c>
      <c r="M176" s="281">
        <v>7760</v>
      </c>
      <c r="N176" s="282">
        <v>0</v>
      </c>
      <c r="O176" s="283">
        <v>0</v>
      </c>
      <c r="P176" s="284">
        <f t="shared" ref="P176" si="48">+M176</f>
        <v>7760</v>
      </c>
      <c r="Q176" s="282">
        <v>0</v>
      </c>
      <c r="R176" s="282">
        <v>0</v>
      </c>
      <c r="S176" s="285">
        <f>3880+3621.33</f>
        <v>7501.33</v>
      </c>
      <c r="T176" s="282">
        <v>0</v>
      </c>
      <c r="U176" s="286">
        <v>0</v>
      </c>
      <c r="V176" s="286">
        <v>0</v>
      </c>
      <c r="W176" s="286">
        <v>0</v>
      </c>
    </row>
    <row r="177" spans="1:23" ht="25.5" x14ac:dyDescent="0.25">
      <c r="A177" s="225" t="s">
        <v>198</v>
      </c>
      <c r="B177" s="226">
        <v>29</v>
      </c>
      <c r="C177" s="227" t="s">
        <v>31</v>
      </c>
      <c r="D177" s="228">
        <v>45726</v>
      </c>
      <c r="E177" s="229"/>
      <c r="F177" s="245" t="s">
        <v>185</v>
      </c>
      <c r="G177" s="230" t="s">
        <v>146</v>
      </c>
      <c r="H177" s="230" t="s">
        <v>156</v>
      </c>
      <c r="I177" s="240" t="s">
        <v>34</v>
      </c>
      <c r="J177" s="226" t="s">
        <v>149</v>
      </c>
      <c r="K177" s="231" t="s">
        <v>148</v>
      </c>
      <c r="L177" s="233" t="s">
        <v>187</v>
      </c>
      <c r="M177" s="246">
        <v>5475</v>
      </c>
      <c r="N177" s="235">
        <v>0</v>
      </c>
      <c r="O177" s="236">
        <v>0</v>
      </c>
      <c r="P177" s="244">
        <v>5475</v>
      </c>
      <c r="Q177" s="235">
        <v>0</v>
      </c>
      <c r="R177" s="235">
        <v>0</v>
      </c>
      <c r="S177" s="237">
        <f t="shared" ref="S177:S178" si="49">+M177-Q177</f>
        <v>5475</v>
      </c>
      <c r="T177" s="235">
        <v>0</v>
      </c>
      <c r="U177" s="238">
        <v>0</v>
      </c>
      <c r="V177" s="238">
        <v>0</v>
      </c>
      <c r="W177" s="238">
        <v>0</v>
      </c>
    </row>
    <row r="178" spans="1:23" ht="25.5" x14ac:dyDescent="0.25">
      <c r="A178" s="225" t="s">
        <v>198</v>
      </c>
      <c r="B178" s="226">
        <v>30</v>
      </c>
      <c r="C178" s="227" t="s">
        <v>31</v>
      </c>
      <c r="D178" s="228">
        <v>45762</v>
      </c>
      <c r="E178" s="229"/>
      <c r="F178" s="245" t="s">
        <v>194</v>
      </c>
      <c r="G178" s="247" t="s">
        <v>196</v>
      </c>
      <c r="H178" s="247" t="s">
        <v>195</v>
      </c>
      <c r="I178" s="240" t="s">
        <v>34</v>
      </c>
      <c r="J178" s="226" t="s">
        <v>152</v>
      </c>
      <c r="K178" s="231" t="s">
        <v>151</v>
      </c>
      <c r="L178" s="233" t="s">
        <v>187</v>
      </c>
      <c r="M178" s="239">
        <v>7794</v>
      </c>
      <c r="N178" s="235">
        <v>0</v>
      </c>
      <c r="O178" s="236">
        <v>0</v>
      </c>
      <c r="P178" s="235">
        <f t="shared" ref="P178" si="50">+M178-Q178</f>
        <v>7794</v>
      </c>
      <c r="Q178" s="235">
        <v>0</v>
      </c>
      <c r="R178" s="235">
        <v>0</v>
      </c>
      <c r="S178" s="237">
        <f t="shared" si="49"/>
        <v>7794</v>
      </c>
      <c r="T178" s="235">
        <v>0</v>
      </c>
      <c r="U178" s="238">
        <v>0</v>
      </c>
      <c r="V178" s="238">
        <v>0</v>
      </c>
      <c r="W178" s="238">
        <v>0</v>
      </c>
    </row>
    <row r="180" spans="1:23" x14ac:dyDescent="0.25">
      <c r="S180" s="288"/>
    </row>
  </sheetData>
  <autoFilter ref="A1:V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25D9-BE47-4D1E-A53D-064157AF799E}">
  <dimension ref="A1:Q181"/>
  <sheetViews>
    <sheetView topLeftCell="A31" zoomScale="80" zoomScaleNormal="80" workbookViewId="0">
      <selection activeCell="A103" sqref="A103"/>
    </sheetView>
  </sheetViews>
  <sheetFormatPr baseColWidth="10" defaultColWidth="11.5703125" defaultRowHeight="15" x14ac:dyDescent="0.25"/>
  <cols>
    <col min="1" max="1" width="13.85546875" customWidth="1"/>
    <col min="2" max="2" width="39.140625" customWidth="1"/>
    <col min="3" max="3" width="27.140625" customWidth="1"/>
    <col min="4" max="4" width="37.42578125" customWidth="1"/>
    <col min="5" max="5" width="24.140625" customWidth="1"/>
    <col min="6" max="6" width="24.7109375" bestFit="1" customWidth="1"/>
    <col min="7" max="7" width="24.140625" bestFit="1" customWidth="1"/>
    <col min="8" max="8" width="22.5703125" bestFit="1" customWidth="1"/>
    <col min="9" max="10" width="22.5703125" customWidth="1"/>
    <col min="11" max="11" width="24.7109375" bestFit="1" customWidth="1"/>
    <col min="12" max="12" width="24.140625" style="7" bestFit="1" customWidth="1"/>
    <col min="13" max="13" width="22.5703125" bestFit="1" customWidth="1"/>
    <col min="14" max="14" width="22.5703125" customWidth="1"/>
    <col min="15" max="28" width="23.140625" customWidth="1"/>
  </cols>
  <sheetData>
    <row r="1" spans="1:17" s="1" customFormat="1" ht="64.5" customHeight="1" x14ac:dyDescent="0.25">
      <c r="A1" s="28" t="s">
        <v>23</v>
      </c>
      <c r="B1" s="29" t="s">
        <v>24</v>
      </c>
      <c r="C1" s="29" t="s">
        <v>25</v>
      </c>
      <c r="D1" s="29" t="s">
        <v>6</v>
      </c>
      <c r="E1" s="29" t="s">
        <v>26</v>
      </c>
      <c r="F1" s="30" t="s">
        <v>27</v>
      </c>
      <c r="G1" s="31" t="s">
        <v>28</v>
      </c>
      <c r="H1" s="32" t="s">
        <v>29</v>
      </c>
      <c r="I1" s="32" t="s">
        <v>22</v>
      </c>
      <c r="J1" s="45" t="s">
        <v>26</v>
      </c>
      <c r="K1" s="33" t="s">
        <v>27</v>
      </c>
      <c r="L1" s="34" t="s">
        <v>28</v>
      </c>
      <c r="M1" s="35" t="s">
        <v>30</v>
      </c>
      <c r="N1" s="32" t="s">
        <v>22</v>
      </c>
      <c r="O1" s="2"/>
      <c r="Q1" s="2"/>
    </row>
    <row r="2" spans="1:17" ht="16.5" x14ac:dyDescent="0.3">
      <c r="A2" s="23" t="s">
        <v>153</v>
      </c>
      <c r="B2" s="21" t="s">
        <v>157</v>
      </c>
      <c r="C2" s="41" t="s">
        <v>33</v>
      </c>
      <c r="D2" s="22" t="s">
        <v>32</v>
      </c>
      <c r="E2" s="39" t="s">
        <v>188</v>
      </c>
      <c r="F2" s="39">
        <v>124431200</v>
      </c>
      <c r="G2" s="40">
        <v>45673</v>
      </c>
      <c r="H2" s="38">
        <v>11622.27</v>
      </c>
      <c r="I2" s="47">
        <v>0</v>
      </c>
      <c r="J2" s="39" t="s">
        <v>188</v>
      </c>
      <c r="K2" s="39">
        <v>124431200</v>
      </c>
      <c r="L2" s="40">
        <v>45688</v>
      </c>
      <c r="M2" s="38">
        <v>11622.27</v>
      </c>
      <c r="N2" s="47">
        <v>0</v>
      </c>
    </row>
    <row r="3" spans="1:17" ht="16.5" x14ac:dyDescent="0.3">
      <c r="A3" s="23" t="s">
        <v>153</v>
      </c>
      <c r="B3" s="21" t="s">
        <v>158</v>
      </c>
      <c r="C3" s="41" t="s">
        <v>38</v>
      </c>
      <c r="D3" s="22" t="s">
        <v>37</v>
      </c>
      <c r="E3" s="39" t="s">
        <v>188</v>
      </c>
      <c r="F3" s="39">
        <v>124431200</v>
      </c>
      <c r="G3" s="40">
        <v>45673</v>
      </c>
      <c r="H3" s="38">
        <v>5721.75</v>
      </c>
      <c r="I3" s="47">
        <v>0</v>
      </c>
      <c r="J3" s="39" t="s">
        <v>188</v>
      </c>
      <c r="K3" s="39">
        <v>124431200</v>
      </c>
      <c r="L3" s="40">
        <v>45688</v>
      </c>
      <c r="M3" s="38">
        <v>5721.75</v>
      </c>
      <c r="N3" s="47">
        <v>0</v>
      </c>
    </row>
    <row r="4" spans="1:17" ht="16.5" x14ac:dyDescent="0.3">
      <c r="A4" s="23" t="s">
        <v>153</v>
      </c>
      <c r="B4" s="21" t="s">
        <v>159</v>
      </c>
      <c r="C4" s="41" t="s">
        <v>42</v>
      </c>
      <c r="D4" s="22" t="s">
        <v>41</v>
      </c>
      <c r="E4" s="39" t="s">
        <v>188</v>
      </c>
      <c r="F4" s="39">
        <v>124431200</v>
      </c>
      <c r="G4" s="40">
        <v>45673</v>
      </c>
      <c r="H4" s="38">
        <v>9141.65</v>
      </c>
      <c r="I4" s="47">
        <v>0</v>
      </c>
      <c r="J4" s="39" t="s">
        <v>188</v>
      </c>
      <c r="K4" s="39">
        <v>124431200</v>
      </c>
      <c r="L4" s="40">
        <v>45688</v>
      </c>
      <c r="M4" s="38">
        <v>9141.65</v>
      </c>
      <c r="N4" s="47">
        <v>0</v>
      </c>
    </row>
    <row r="5" spans="1:17" ht="16.5" x14ac:dyDescent="0.3">
      <c r="A5" s="23" t="s">
        <v>153</v>
      </c>
      <c r="B5" s="21" t="s">
        <v>160</v>
      </c>
      <c r="C5" s="41" t="s">
        <v>46</v>
      </c>
      <c r="D5" s="22" t="s">
        <v>45</v>
      </c>
      <c r="E5" s="39" t="s">
        <v>188</v>
      </c>
      <c r="F5" s="39">
        <v>124431200</v>
      </c>
      <c r="G5" s="40">
        <v>45673</v>
      </c>
      <c r="H5" s="38">
        <v>4782.3900000000003</v>
      </c>
      <c r="I5" s="47">
        <v>0</v>
      </c>
      <c r="J5" s="39" t="s">
        <v>188</v>
      </c>
      <c r="K5" s="39">
        <v>124431200</v>
      </c>
      <c r="L5" s="40">
        <v>45688</v>
      </c>
      <c r="M5" s="38">
        <v>4782.3900000000003</v>
      </c>
      <c r="N5" s="47">
        <v>0</v>
      </c>
    </row>
    <row r="6" spans="1:17" ht="16.5" x14ac:dyDescent="0.3">
      <c r="A6" s="23" t="s">
        <v>153</v>
      </c>
      <c r="B6" s="21" t="s">
        <v>161</v>
      </c>
      <c r="C6" s="41" t="s">
        <v>50</v>
      </c>
      <c r="D6" s="22" t="s">
        <v>49</v>
      </c>
      <c r="E6" s="39" t="s">
        <v>188</v>
      </c>
      <c r="F6" s="39">
        <v>124431200</v>
      </c>
      <c r="G6" s="40">
        <v>45673</v>
      </c>
      <c r="H6" s="38">
        <v>4648.8900000000003</v>
      </c>
      <c r="I6" s="47">
        <v>0</v>
      </c>
      <c r="J6" s="39" t="s">
        <v>188</v>
      </c>
      <c r="K6" s="39">
        <v>124431200</v>
      </c>
      <c r="L6" s="40">
        <v>45688</v>
      </c>
      <c r="M6" s="38">
        <v>4648.8900000000003</v>
      </c>
      <c r="N6" s="47">
        <v>0</v>
      </c>
    </row>
    <row r="7" spans="1:17" ht="16.5" x14ac:dyDescent="0.3">
      <c r="A7" s="23" t="s">
        <v>153</v>
      </c>
      <c r="B7" s="21" t="s">
        <v>162</v>
      </c>
      <c r="C7" s="41" t="s">
        <v>54</v>
      </c>
      <c r="D7" s="22" t="s">
        <v>53</v>
      </c>
      <c r="E7" s="39" t="s">
        <v>188</v>
      </c>
      <c r="F7" s="39">
        <v>124431200</v>
      </c>
      <c r="G7" s="40">
        <v>45673</v>
      </c>
      <c r="H7" s="38">
        <v>4172.1000000000004</v>
      </c>
      <c r="I7" s="47">
        <v>0</v>
      </c>
      <c r="J7" s="39" t="s">
        <v>188</v>
      </c>
      <c r="K7" s="39">
        <v>124431200</v>
      </c>
      <c r="L7" s="40">
        <v>45688</v>
      </c>
      <c r="M7" s="38">
        <v>4172.1000000000004</v>
      </c>
      <c r="N7" s="47">
        <v>0</v>
      </c>
    </row>
    <row r="8" spans="1:17" ht="16.5" x14ac:dyDescent="0.3">
      <c r="A8" s="23" t="s">
        <v>153</v>
      </c>
      <c r="B8" s="21" t="s">
        <v>163</v>
      </c>
      <c r="C8" s="41" t="s">
        <v>58</v>
      </c>
      <c r="D8" s="22" t="s">
        <v>57</v>
      </c>
      <c r="E8" s="39" t="s">
        <v>188</v>
      </c>
      <c r="F8" s="39">
        <v>124431200</v>
      </c>
      <c r="G8" s="40">
        <v>45673</v>
      </c>
      <c r="H8" s="38">
        <v>4014.1</v>
      </c>
      <c r="I8" s="47">
        <v>0</v>
      </c>
      <c r="J8" s="39" t="s">
        <v>188</v>
      </c>
      <c r="K8" s="39">
        <v>124431200</v>
      </c>
      <c r="L8" s="40">
        <v>45688</v>
      </c>
      <c r="M8" s="38">
        <v>4014.1</v>
      </c>
      <c r="N8" s="47">
        <v>0</v>
      </c>
    </row>
    <row r="9" spans="1:17" ht="16.5" x14ac:dyDescent="0.3">
      <c r="A9" s="23" t="s">
        <v>153</v>
      </c>
      <c r="B9" s="21" t="s">
        <v>164</v>
      </c>
      <c r="C9" s="41" t="s">
        <v>62</v>
      </c>
      <c r="D9" s="22" t="s">
        <v>61</v>
      </c>
      <c r="E9" s="39" t="s">
        <v>188</v>
      </c>
      <c r="F9" s="39">
        <v>124431200</v>
      </c>
      <c r="G9" s="40">
        <v>45673</v>
      </c>
      <c r="H9" s="38">
        <v>4035</v>
      </c>
      <c r="I9" s="47">
        <v>0</v>
      </c>
      <c r="J9" s="39" t="s">
        <v>188</v>
      </c>
      <c r="K9" s="39">
        <v>124431200</v>
      </c>
      <c r="L9" s="40">
        <v>45688</v>
      </c>
      <c r="M9" s="38">
        <v>4035</v>
      </c>
      <c r="N9" s="47">
        <v>0</v>
      </c>
    </row>
    <row r="10" spans="1:17" ht="16.5" x14ac:dyDescent="0.3">
      <c r="A10" s="23" t="s">
        <v>153</v>
      </c>
      <c r="B10" s="21" t="s">
        <v>165</v>
      </c>
      <c r="C10" s="41" t="s">
        <v>66</v>
      </c>
      <c r="D10" s="22" t="s">
        <v>65</v>
      </c>
      <c r="E10" s="39" t="s">
        <v>188</v>
      </c>
      <c r="F10" s="39">
        <v>124431200</v>
      </c>
      <c r="G10" s="40">
        <v>45673</v>
      </c>
      <c r="H10" s="38">
        <v>3677.4</v>
      </c>
      <c r="I10" s="47">
        <v>0</v>
      </c>
      <c r="J10" s="39" t="s">
        <v>188</v>
      </c>
      <c r="K10" s="39">
        <v>124431200</v>
      </c>
      <c r="L10" s="40">
        <v>45688</v>
      </c>
      <c r="M10" s="38">
        <v>3677.4</v>
      </c>
      <c r="N10" s="47">
        <v>0</v>
      </c>
    </row>
    <row r="11" spans="1:17" ht="16.5" x14ac:dyDescent="0.3">
      <c r="A11" s="23" t="s">
        <v>153</v>
      </c>
      <c r="B11" s="21" t="s">
        <v>166</v>
      </c>
      <c r="C11" s="41" t="s">
        <v>70</v>
      </c>
      <c r="D11" s="22" t="s">
        <v>69</v>
      </c>
      <c r="E11" s="39" t="s">
        <v>188</v>
      </c>
      <c r="F11" s="39">
        <v>124431200</v>
      </c>
      <c r="G11" s="40">
        <v>45673</v>
      </c>
      <c r="H11" s="38">
        <v>3677.5</v>
      </c>
      <c r="I11" s="47">
        <v>0</v>
      </c>
      <c r="J11" s="39" t="s">
        <v>188</v>
      </c>
      <c r="K11" s="39">
        <v>124431200</v>
      </c>
      <c r="L11" s="40">
        <v>45688</v>
      </c>
      <c r="M11" s="38">
        <v>3677.5</v>
      </c>
      <c r="N11" s="47">
        <v>0</v>
      </c>
    </row>
    <row r="12" spans="1:17" ht="16.5" x14ac:dyDescent="0.3">
      <c r="A12" s="23" t="s">
        <v>153</v>
      </c>
      <c r="B12" s="21" t="s">
        <v>167</v>
      </c>
      <c r="C12" s="72" t="s">
        <v>74</v>
      </c>
      <c r="D12" s="22" t="s">
        <v>73</v>
      </c>
      <c r="E12" s="39" t="s">
        <v>188</v>
      </c>
      <c r="F12" s="39">
        <v>124431200</v>
      </c>
      <c r="G12" s="40">
        <v>45673</v>
      </c>
      <c r="H12" s="38">
        <v>5000</v>
      </c>
      <c r="I12" s="47">
        <v>0</v>
      </c>
      <c r="J12" s="39" t="s">
        <v>188</v>
      </c>
      <c r="K12" s="39">
        <v>124431200</v>
      </c>
      <c r="L12" s="40">
        <v>45688</v>
      </c>
      <c r="M12" s="38">
        <v>5000</v>
      </c>
      <c r="N12" s="47">
        <v>0</v>
      </c>
    </row>
    <row r="13" spans="1:17" ht="16.5" x14ac:dyDescent="0.3">
      <c r="A13" s="23" t="s">
        <v>153</v>
      </c>
      <c r="B13" s="21" t="s">
        <v>168</v>
      </c>
      <c r="C13" s="41" t="s">
        <v>78</v>
      </c>
      <c r="D13" s="22" t="s">
        <v>77</v>
      </c>
      <c r="E13" s="39" t="s">
        <v>188</v>
      </c>
      <c r="F13" s="39">
        <v>124431200</v>
      </c>
      <c r="G13" s="40">
        <v>45673</v>
      </c>
      <c r="H13" s="38">
        <v>3500</v>
      </c>
      <c r="I13" s="47">
        <v>0</v>
      </c>
      <c r="J13" s="39" t="s">
        <v>188</v>
      </c>
      <c r="K13" s="39">
        <v>124431200</v>
      </c>
      <c r="L13" s="40">
        <v>45688</v>
      </c>
      <c r="M13" s="38">
        <v>2520</v>
      </c>
      <c r="N13" s="47">
        <v>0</v>
      </c>
    </row>
    <row r="14" spans="1:17" ht="16.5" x14ac:dyDescent="0.3">
      <c r="A14" s="23" t="s">
        <v>153</v>
      </c>
      <c r="B14" s="21" t="s">
        <v>169</v>
      </c>
      <c r="C14" s="41" t="s">
        <v>82</v>
      </c>
      <c r="D14" s="22" t="s">
        <v>81</v>
      </c>
      <c r="E14" s="39" t="s">
        <v>188</v>
      </c>
      <c r="F14" s="39">
        <v>124431200</v>
      </c>
      <c r="G14" s="40">
        <v>45673</v>
      </c>
      <c r="H14" s="38">
        <v>4004.72</v>
      </c>
      <c r="I14" s="47">
        <v>0</v>
      </c>
      <c r="J14" s="39" t="s">
        <v>188</v>
      </c>
      <c r="K14" s="39">
        <v>124431200</v>
      </c>
      <c r="L14" s="40">
        <v>45688</v>
      </c>
      <c r="M14" s="38">
        <v>4004.72</v>
      </c>
      <c r="N14" s="47">
        <v>0</v>
      </c>
    </row>
    <row r="15" spans="1:17" ht="16.5" x14ac:dyDescent="0.3">
      <c r="A15" s="23" t="s">
        <v>153</v>
      </c>
      <c r="B15" s="21" t="s">
        <v>170</v>
      </c>
      <c r="C15" s="41" t="s">
        <v>86</v>
      </c>
      <c r="D15" s="22" t="s">
        <v>85</v>
      </c>
      <c r="E15" s="39" t="s">
        <v>188</v>
      </c>
      <c r="F15" s="39">
        <v>124431200</v>
      </c>
      <c r="G15" s="40">
        <v>45673</v>
      </c>
      <c r="H15" s="38">
        <v>3993.05</v>
      </c>
      <c r="I15" s="47">
        <v>0</v>
      </c>
      <c r="J15" s="39" t="s">
        <v>188</v>
      </c>
      <c r="K15" s="39">
        <v>124431200</v>
      </c>
      <c r="L15" s="40">
        <v>45688</v>
      </c>
      <c r="M15" s="38">
        <v>3993.05</v>
      </c>
      <c r="N15" s="47">
        <v>0</v>
      </c>
    </row>
    <row r="16" spans="1:17" ht="16.5" x14ac:dyDescent="0.3">
      <c r="A16" s="23" t="s">
        <v>153</v>
      </c>
      <c r="B16" s="21" t="s">
        <v>171</v>
      </c>
      <c r="C16" s="41" t="s">
        <v>91</v>
      </c>
      <c r="D16" s="22" t="s">
        <v>90</v>
      </c>
      <c r="E16" s="39" t="s">
        <v>188</v>
      </c>
      <c r="F16" s="39">
        <v>124431200</v>
      </c>
      <c r="G16" s="40">
        <v>45673</v>
      </c>
      <c r="H16" s="38">
        <v>3880.04</v>
      </c>
      <c r="I16" s="47">
        <v>0</v>
      </c>
      <c r="J16" s="39" t="s">
        <v>188</v>
      </c>
      <c r="K16" s="39">
        <v>124431200</v>
      </c>
      <c r="L16" s="40">
        <v>45688</v>
      </c>
      <c r="M16" s="38">
        <v>3880.04</v>
      </c>
      <c r="N16" s="47">
        <v>0</v>
      </c>
    </row>
    <row r="17" spans="1:14" ht="16.5" x14ac:dyDescent="0.3">
      <c r="A17" s="23" t="s">
        <v>153</v>
      </c>
      <c r="B17" s="21" t="s">
        <v>172</v>
      </c>
      <c r="C17" s="41" t="s">
        <v>95</v>
      </c>
      <c r="D17" s="22" t="s">
        <v>94</v>
      </c>
      <c r="E17" s="39" t="s">
        <v>188</v>
      </c>
      <c r="F17" s="39">
        <v>124431200</v>
      </c>
      <c r="G17" s="40">
        <v>45673</v>
      </c>
      <c r="H17" s="38">
        <v>3428.37</v>
      </c>
      <c r="I17" s="47">
        <v>0</v>
      </c>
      <c r="J17" s="39" t="s">
        <v>188</v>
      </c>
      <c r="K17" s="39">
        <v>124431200</v>
      </c>
      <c r="L17" s="40">
        <v>45688</v>
      </c>
      <c r="M17" s="38">
        <v>3428.37</v>
      </c>
      <c r="N17" s="47">
        <v>0</v>
      </c>
    </row>
    <row r="18" spans="1:14" ht="16.5" x14ac:dyDescent="0.3">
      <c r="A18" s="23" t="s">
        <v>153</v>
      </c>
      <c r="B18" s="21" t="s">
        <v>173</v>
      </c>
      <c r="C18" s="41" t="s">
        <v>99</v>
      </c>
      <c r="D18" s="22" t="s">
        <v>98</v>
      </c>
      <c r="E18" s="39" t="s">
        <v>188</v>
      </c>
      <c r="F18" s="39">
        <v>124431200</v>
      </c>
      <c r="G18" s="40">
        <v>45673</v>
      </c>
      <c r="H18" s="38">
        <v>2737.93</v>
      </c>
      <c r="I18" s="47">
        <v>0</v>
      </c>
      <c r="J18" s="39" t="s">
        <v>188</v>
      </c>
      <c r="K18" s="39">
        <v>124431200</v>
      </c>
      <c r="L18" s="40">
        <v>45688</v>
      </c>
      <c r="M18" s="38">
        <v>2737.93</v>
      </c>
      <c r="N18" s="47">
        <v>0</v>
      </c>
    </row>
    <row r="19" spans="1:14" ht="16.5" x14ac:dyDescent="0.3">
      <c r="A19" s="23" t="s">
        <v>153</v>
      </c>
      <c r="B19" s="21" t="s">
        <v>174</v>
      </c>
      <c r="C19" s="41" t="s">
        <v>103</v>
      </c>
      <c r="D19" s="22" t="s">
        <v>102</v>
      </c>
      <c r="E19" s="39" t="s">
        <v>188</v>
      </c>
      <c r="F19" s="39">
        <v>124431200</v>
      </c>
      <c r="G19" s="40">
        <v>45673</v>
      </c>
      <c r="H19" s="38">
        <v>3993.05</v>
      </c>
      <c r="I19" s="47">
        <v>0</v>
      </c>
      <c r="J19" s="39" t="s">
        <v>188</v>
      </c>
      <c r="K19" s="39">
        <v>124431200</v>
      </c>
      <c r="L19" s="40">
        <v>45688</v>
      </c>
      <c r="M19" s="38">
        <v>3993.05</v>
      </c>
      <c r="N19" s="47">
        <v>0</v>
      </c>
    </row>
    <row r="20" spans="1:14" ht="16.5" x14ac:dyDescent="0.3">
      <c r="A20" s="23" t="s">
        <v>153</v>
      </c>
      <c r="B20" s="21" t="s">
        <v>175</v>
      </c>
      <c r="C20" s="41" t="s">
        <v>107</v>
      </c>
      <c r="D20" s="22" t="s">
        <v>106</v>
      </c>
      <c r="E20" s="39" t="s">
        <v>188</v>
      </c>
      <c r="F20" s="39">
        <v>124431200</v>
      </c>
      <c r="G20" s="40">
        <v>45673</v>
      </c>
      <c r="H20" s="38">
        <v>3880.04</v>
      </c>
      <c r="I20" s="47">
        <v>0</v>
      </c>
      <c r="J20" s="39" t="s">
        <v>188</v>
      </c>
      <c r="K20" s="39">
        <v>124431200</v>
      </c>
      <c r="L20" s="40">
        <v>45688</v>
      </c>
      <c r="M20" s="38">
        <v>3880.04</v>
      </c>
      <c r="N20" s="47">
        <v>0</v>
      </c>
    </row>
    <row r="21" spans="1:14" ht="16.5" x14ac:dyDescent="0.3">
      <c r="A21" s="23" t="s">
        <v>153</v>
      </c>
      <c r="B21" s="21" t="s">
        <v>176</v>
      </c>
      <c r="C21" s="41" t="s">
        <v>111</v>
      </c>
      <c r="D21" s="22" t="s">
        <v>110</v>
      </c>
      <c r="E21" s="39" t="s">
        <v>188</v>
      </c>
      <c r="F21" s="39">
        <v>124431200</v>
      </c>
      <c r="G21" s="40">
        <v>45673</v>
      </c>
      <c r="H21" s="38">
        <v>2737.93</v>
      </c>
      <c r="I21" s="47">
        <v>0</v>
      </c>
      <c r="J21" s="39" t="s">
        <v>188</v>
      </c>
      <c r="K21" s="39">
        <v>124431200</v>
      </c>
      <c r="L21" s="40">
        <v>45688</v>
      </c>
      <c r="M21" s="38">
        <v>2737.93</v>
      </c>
      <c r="N21" s="47">
        <v>0</v>
      </c>
    </row>
    <row r="22" spans="1:14" ht="16.5" x14ac:dyDescent="0.3">
      <c r="A22" s="23" t="s">
        <v>153</v>
      </c>
      <c r="B22" s="21" t="s">
        <v>177</v>
      </c>
      <c r="C22" s="41" t="s">
        <v>115</v>
      </c>
      <c r="D22" s="22" t="s">
        <v>114</v>
      </c>
      <c r="E22" s="39" t="s">
        <v>188</v>
      </c>
      <c r="F22" s="39">
        <v>124431200</v>
      </c>
      <c r="G22" s="40">
        <v>45673</v>
      </c>
      <c r="H22" s="38">
        <v>8687.17</v>
      </c>
      <c r="I22" s="47">
        <v>0</v>
      </c>
      <c r="J22" s="39" t="s">
        <v>188</v>
      </c>
      <c r="K22" s="39">
        <v>124431200</v>
      </c>
      <c r="L22" s="40">
        <v>45688</v>
      </c>
      <c r="M22" s="38">
        <v>8075.51</v>
      </c>
      <c r="N22" s="47">
        <v>0</v>
      </c>
    </row>
    <row r="23" spans="1:14" ht="16.5" x14ac:dyDescent="0.3">
      <c r="A23" s="23" t="s">
        <v>153</v>
      </c>
      <c r="B23" s="21" t="s">
        <v>178</v>
      </c>
      <c r="C23" s="41" t="s">
        <v>120</v>
      </c>
      <c r="D23" s="22" t="s">
        <v>119</v>
      </c>
      <c r="E23" s="39" t="s">
        <v>188</v>
      </c>
      <c r="F23" s="39">
        <v>124431200</v>
      </c>
      <c r="G23" s="40">
        <v>45673</v>
      </c>
      <c r="H23" s="38">
        <v>3880.05</v>
      </c>
      <c r="I23" s="47">
        <v>0</v>
      </c>
      <c r="J23" s="39" t="s">
        <v>188</v>
      </c>
      <c r="K23" s="39">
        <v>124431200</v>
      </c>
      <c r="L23" s="40">
        <v>45688</v>
      </c>
      <c r="M23" s="38">
        <v>3880.05</v>
      </c>
      <c r="N23" s="47">
        <v>0</v>
      </c>
    </row>
    <row r="24" spans="1:14" ht="16.5" x14ac:dyDescent="0.3">
      <c r="A24" s="23" t="s">
        <v>153</v>
      </c>
      <c r="B24" s="21" t="s">
        <v>179</v>
      </c>
      <c r="C24" s="41" t="s">
        <v>124</v>
      </c>
      <c r="D24" s="22" t="s">
        <v>123</v>
      </c>
      <c r="E24" s="39" t="s">
        <v>188</v>
      </c>
      <c r="F24" s="39">
        <v>124431200</v>
      </c>
      <c r="G24" s="40">
        <v>45673</v>
      </c>
      <c r="H24" s="38">
        <v>3880.05</v>
      </c>
      <c r="I24" s="47">
        <v>0</v>
      </c>
      <c r="J24" s="39" t="s">
        <v>188</v>
      </c>
      <c r="K24" s="39">
        <v>124431200</v>
      </c>
      <c r="L24" s="40">
        <v>45688</v>
      </c>
      <c r="M24" s="38">
        <v>3880.05</v>
      </c>
      <c r="N24" s="47">
        <v>0</v>
      </c>
    </row>
    <row r="25" spans="1:14" ht="16.5" x14ac:dyDescent="0.3">
      <c r="A25" s="23" t="s">
        <v>153</v>
      </c>
      <c r="B25" s="21" t="s">
        <v>180</v>
      </c>
      <c r="C25" s="41" t="s">
        <v>128</v>
      </c>
      <c r="D25" s="22" t="s">
        <v>127</v>
      </c>
      <c r="E25" s="39" t="s">
        <v>188</v>
      </c>
      <c r="F25" s="39">
        <v>124431200</v>
      </c>
      <c r="G25" s="40">
        <v>45673</v>
      </c>
      <c r="H25" s="38">
        <v>5349.81</v>
      </c>
      <c r="I25" s="47">
        <v>0</v>
      </c>
      <c r="J25" s="39" t="s">
        <v>188</v>
      </c>
      <c r="K25" s="39">
        <v>124431200</v>
      </c>
      <c r="L25" s="40">
        <v>45688</v>
      </c>
      <c r="M25" s="38">
        <v>5349.81</v>
      </c>
      <c r="N25" s="47">
        <v>0</v>
      </c>
    </row>
    <row r="26" spans="1:14" ht="16.5" x14ac:dyDescent="0.3">
      <c r="A26" s="23" t="s">
        <v>153</v>
      </c>
      <c r="B26" s="21" t="s">
        <v>181</v>
      </c>
      <c r="C26" s="41" t="s">
        <v>132</v>
      </c>
      <c r="D26" s="22" t="s">
        <v>131</v>
      </c>
      <c r="E26" s="39" t="s">
        <v>188</v>
      </c>
      <c r="F26" s="39">
        <v>124431200</v>
      </c>
      <c r="G26" s="40">
        <v>45673</v>
      </c>
      <c r="H26" s="38">
        <v>4054.02</v>
      </c>
      <c r="I26" s="47">
        <v>0</v>
      </c>
      <c r="J26" s="39" t="s">
        <v>188</v>
      </c>
      <c r="K26" s="39">
        <v>124431200</v>
      </c>
      <c r="L26" s="40">
        <v>45688</v>
      </c>
      <c r="M26" s="38">
        <v>4054.02</v>
      </c>
      <c r="N26" s="47">
        <v>0</v>
      </c>
    </row>
    <row r="27" spans="1:14" ht="16.5" x14ac:dyDescent="0.3">
      <c r="A27" s="23" t="s">
        <v>153</v>
      </c>
      <c r="B27" s="21" t="s">
        <v>182</v>
      </c>
      <c r="C27" s="41" t="s">
        <v>136</v>
      </c>
      <c r="D27" s="22" t="s">
        <v>135</v>
      </c>
      <c r="E27" s="39" t="s">
        <v>188</v>
      </c>
      <c r="F27" s="39">
        <v>124431200</v>
      </c>
      <c r="G27" s="40">
        <v>45673</v>
      </c>
      <c r="H27" s="38">
        <v>4567.82</v>
      </c>
      <c r="I27" s="47">
        <v>0</v>
      </c>
      <c r="J27" s="39" t="s">
        <v>188</v>
      </c>
      <c r="K27" s="39">
        <v>124431200</v>
      </c>
      <c r="L27" s="40">
        <v>45688</v>
      </c>
      <c r="M27" s="38">
        <v>4567.82</v>
      </c>
      <c r="N27" s="47">
        <v>0</v>
      </c>
    </row>
    <row r="28" spans="1:14" ht="16.5" x14ac:dyDescent="0.3">
      <c r="A28" s="24" t="s">
        <v>153</v>
      </c>
      <c r="B28" s="21" t="s">
        <v>186</v>
      </c>
      <c r="C28" s="41" t="s">
        <v>147</v>
      </c>
      <c r="D28" s="41" t="s">
        <v>150</v>
      </c>
      <c r="E28" s="39" t="s">
        <v>188</v>
      </c>
      <c r="F28" s="39">
        <v>124431200</v>
      </c>
      <c r="G28" s="40">
        <v>45673</v>
      </c>
      <c r="H28" s="38">
        <v>3897</v>
      </c>
      <c r="I28" s="47">
        <v>0</v>
      </c>
      <c r="J28" s="39" t="s">
        <v>188</v>
      </c>
      <c r="K28" s="39">
        <v>124431200</v>
      </c>
      <c r="L28" s="40">
        <v>45688</v>
      </c>
      <c r="M28" s="38">
        <v>3897</v>
      </c>
      <c r="N28" s="47">
        <v>0</v>
      </c>
    </row>
    <row r="29" spans="1:14" ht="16.5" x14ac:dyDescent="0.3">
      <c r="A29" s="16" t="s">
        <v>154</v>
      </c>
      <c r="B29" s="25" t="s">
        <v>157</v>
      </c>
      <c r="C29" s="54" t="s">
        <v>33</v>
      </c>
      <c r="D29" s="26" t="s">
        <v>32</v>
      </c>
      <c r="E29" s="50" t="s">
        <v>188</v>
      </c>
      <c r="F29" s="50">
        <v>124431200</v>
      </c>
      <c r="G29" s="51">
        <v>45702</v>
      </c>
      <c r="H29" s="37">
        <v>11622.27</v>
      </c>
      <c r="I29" s="52">
        <v>0</v>
      </c>
      <c r="J29" s="50" t="s">
        <v>188</v>
      </c>
      <c r="K29" s="50">
        <v>124431200</v>
      </c>
      <c r="L29" s="51">
        <v>45716</v>
      </c>
      <c r="M29" s="37">
        <v>11622.27</v>
      </c>
      <c r="N29" s="53">
        <v>0</v>
      </c>
    </row>
    <row r="30" spans="1:14" ht="16.5" x14ac:dyDescent="0.3">
      <c r="A30" s="16" t="s">
        <v>154</v>
      </c>
      <c r="B30" s="25" t="s">
        <v>158</v>
      </c>
      <c r="C30" s="54" t="s">
        <v>38</v>
      </c>
      <c r="D30" s="26" t="s">
        <v>37</v>
      </c>
      <c r="E30" s="50" t="s">
        <v>188</v>
      </c>
      <c r="F30" s="50">
        <v>124431200</v>
      </c>
      <c r="G30" s="51">
        <v>45702</v>
      </c>
      <c r="H30" s="37">
        <v>5721.75</v>
      </c>
      <c r="I30" s="52">
        <v>0</v>
      </c>
      <c r="J30" s="50" t="s">
        <v>188</v>
      </c>
      <c r="K30" s="50">
        <v>124431200</v>
      </c>
      <c r="L30" s="51">
        <v>45716</v>
      </c>
      <c r="M30" s="37">
        <v>5721.75</v>
      </c>
      <c r="N30" s="53">
        <v>0</v>
      </c>
    </row>
    <row r="31" spans="1:14" ht="16.5" x14ac:dyDescent="0.3">
      <c r="A31" s="16" t="s">
        <v>154</v>
      </c>
      <c r="B31" s="25" t="s">
        <v>159</v>
      </c>
      <c r="C31" s="54" t="s">
        <v>42</v>
      </c>
      <c r="D31" s="26" t="s">
        <v>41</v>
      </c>
      <c r="E31" s="50" t="s">
        <v>188</v>
      </c>
      <c r="F31" s="50">
        <v>124431200</v>
      </c>
      <c r="G31" s="51">
        <v>45702</v>
      </c>
      <c r="H31" s="37">
        <v>9141.65</v>
      </c>
      <c r="I31" s="52">
        <v>0</v>
      </c>
      <c r="J31" s="50" t="s">
        <v>188</v>
      </c>
      <c r="K31" s="50">
        <v>124431200</v>
      </c>
      <c r="L31" s="51">
        <v>45716</v>
      </c>
      <c r="M31" s="37">
        <v>9141.65</v>
      </c>
      <c r="N31" s="53">
        <v>0</v>
      </c>
    </row>
    <row r="32" spans="1:14" ht="16.5" x14ac:dyDescent="0.3">
      <c r="A32" s="16" t="s">
        <v>154</v>
      </c>
      <c r="B32" s="25" t="s">
        <v>160</v>
      </c>
      <c r="C32" s="54" t="s">
        <v>46</v>
      </c>
      <c r="D32" s="26" t="s">
        <v>45</v>
      </c>
      <c r="E32" s="50" t="s">
        <v>188</v>
      </c>
      <c r="F32" s="50">
        <v>124431200</v>
      </c>
      <c r="G32" s="51">
        <v>45702</v>
      </c>
      <c r="H32" s="37">
        <v>4782.3900000000003</v>
      </c>
      <c r="I32" s="52">
        <v>0</v>
      </c>
      <c r="J32" s="50" t="s">
        <v>188</v>
      </c>
      <c r="K32" s="50">
        <v>124431200</v>
      </c>
      <c r="L32" s="51">
        <v>45716</v>
      </c>
      <c r="M32" s="37">
        <v>4782.3900000000003</v>
      </c>
      <c r="N32" s="53">
        <v>0</v>
      </c>
    </row>
    <row r="33" spans="1:14" ht="16.5" x14ac:dyDescent="0.3">
      <c r="A33" s="16" t="s">
        <v>154</v>
      </c>
      <c r="B33" s="25" t="s">
        <v>161</v>
      </c>
      <c r="C33" s="54" t="s">
        <v>50</v>
      </c>
      <c r="D33" s="26" t="s">
        <v>49</v>
      </c>
      <c r="E33" s="50" t="s">
        <v>188</v>
      </c>
      <c r="F33" s="50">
        <v>124431200</v>
      </c>
      <c r="G33" s="51">
        <v>45702</v>
      </c>
      <c r="H33" s="37">
        <v>4648.8900000000003</v>
      </c>
      <c r="I33" s="52">
        <v>0</v>
      </c>
      <c r="J33" s="50" t="s">
        <v>188</v>
      </c>
      <c r="K33" s="50">
        <v>124431200</v>
      </c>
      <c r="L33" s="51">
        <v>45716</v>
      </c>
      <c r="M33" s="37">
        <v>4648.8900000000003</v>
      </c>
      <c r="N33" s="53">
        <v>0</v>
      </c>
    </row>
    <row r="34" spans="1:14" ht="16.5" x14ac:dyDescent="0.3">
      <c r="A34" s="16" t="s">
        <v>154</v>
      </c>
      <c r="B34" s="25" t="s">
        <v>162</v>
      </c>
      <c r="C34" s="54" t="s">
        <v>54</v>
      </c>
      <c r="D34" s="26" t="s">
        <v>53</v>
      </c>
      <c r="E34" s="50" t="s">
        <v>188</v>
      </c>
      <c r="F34" s="50">
        <v>124431200</v>
      </c>
      <c r="G34" s="51">
        <v>45702</v>
      </c>
      <c r="H34" s="37">
        <v>4172.1000000000004</v>
      </c>
      <c r="I34" s="52">
        <v>0</v>
      </c>
      <c r="J34" s="50" t="s">
        <v>188</v>
      </c>
      <c r="K34" s="50">
        <v>124431200</v>
      </c>
      <c r="L34" s="51">
        <v>45716</v>
      </c>
      <c r="M34" s="37">
        <v>4172.1000000000004</v>
      </c>
      <c r="N34" s="53">
        <v>0</v>
      </c>
    </row>
    <row r="35" spans="1:14" ht="16.5" x14ac:dyDescent="0.3">
      <c r="A35" s="16" t="s">
        <v>154</v>
      </c>
      <c r="B35" s="25" t="s">
        <v>163</v>
      </c>
      <c r="C35" s="54" t="s">
        <v>58</v>
      </c>
      <c r="D35" s="26" t="s">
        <v>57</v>
      </c>
      <c r="E35" s="50" t="s">
        <v>188</v>
      </c>
      <c r="F35" s="50">
        <v>124431200</v>
      </c>
      <c r="G35" s="51">
        <v>45702</v>
      </c>
      <c r="H35" s="37">
        <v>4014.1</v>
      </c>
      <c r="I35" s="52">
        <v>0</v>
      </c>
      <c r="J35" s="50" t="s">
        <v>188</v>
      </c>
      <c r="K35" s="50">
        <v>124431200</v>
      </c>
      <c r="L35" s="51">
        <v>45716</v>
      </c>
      <c r="M35" s="37">
        <v>4014.1</v>
      </c>
      <c r="N35" s="53">
        <v>0</v>
      </c>
    </row>
    <row r="36" spans="1:14" ht="16.5" x14ac:dyDescent="0.3">
      <c r="A36" s="16" t="s">
        <v>154</v>
      </c>
      <c r="B36" s="25" t="s">
        <v>164</v>
      </c>
      <c r="C36" s="54" t="s">
        <v>62</v>
      </c>
      <c r="D36" s="26" t="s">
        <v>61</v>
      </c>
      <c r="E36" s="50" t="s">
        <v>188</v>
      </c>
      <c r="F36" s="50">
        <v>124431200</v>
      </c>
      <c r="G36" s="51">
        <v>45702</v>
      </c>
      <c r="H36" s="37">
        <v>4035</v>
      </c>
      <c r="I36" s="52">
        <v>0</v>
      </c>
      <c r="J36" s="50" t="s">
        <v>188</v>
      </c>
      <c r="K36" s="50">
        <v>124431200</v>
      </c>
      <c r="L36" s="51">
        <v>45716</v>
      </c>
      <c r="M36" s="37">
        <v>4035</v>
      </c>
      <c r="N36" s="53">
        <v>0</v>
      </c>
    </row>
    <row r="37" spans="1:14" ht="16.5" x14ac:dyDescent="0.3">
      <c r="A37" s="16" t="s">
        <v>154</v>
      </c>
      <c r="B37" s="25" t="s">
        <v>165</v>
      </c>
      <c r="C37" s="54" t="s">
        <v>66</v>
      </c>
      <c r="D37" s="26" t="s">
        <v>65</v>
      </c>
      <c r="E37" s="50" t="s">
        <v>188</v>
      </c>
      <c r="F37" s="50">
        <v>124431200</v>
      </c>
      <c r="G37" s="51">
        <v>45702</v>
      </c>
      <c r="H37" s="37">
        <v>3677.4</v>
      </c>
      <c r="I37" s="52">
        <v>0</v>
      </c>
      <c r="J37" s="50" t="s">
        <v>188</v>
      </c>
      <c r="K37" s="50">
        <v>124431200</v>
      </c>
      <c r="L37" s="51">
        <v>45716</v>
      </c>
      <c r="M37" s="37">
        <v>3677.4</v>
      </c>
      <c r="N37" s="53">
        <v>0</v>
      </c>
    </row>
    <row r="38" spans="1:14" ht="16.5" x14ac:dyDescent="0.3">
      <c r="A38" s="16" t="s">
        <v>154</v>
      </c>
      <c r="B38" s="25" t="s">
        <v>166</v>
      </c>
      <c r="C38" s="54" t="s">
        <v>70</v>
      </c>
      <c r="D38" s="26" t="s">
        <v>69</v>
      </c>
      <c r="E38" s="50" t="s">
        <v>188</v>
      </c>
      <c r="F38" s="50">
        <v>124431200</v>
      </c>
      <c r="G38" s="51">
        <v>45702</v>
      </c>
      <c r="H38" s="37">
        <v>3677.5</v>
      </c>
      <c r="I38" s="52">
        <v>0</v>
      </c>
      <c r="J38" s="50" t="s">
        <v>188</v>
      </c>
      <c r="K38" s="50">
        <v>124431200</v>
      </c>
      <c r="L38" s="51">
        <v>45716</v>
      </c>
      <c r="M38" s="37">
        <v>3677.5</v>
      </c>
      <c r="N38" s="53">
        <v>0</v>
      </c>
    </row>
    <row r="39" spans="1:14" ht="16.5" x14ac:dyDescent="0.3">
      <c r="A39" s="16" t="s">
        <v>154</v>
      </c>
      <c r="B39" s="25" t="s">
        <v>167</v>
      </c>
      <c r="C39" s="17" t="s">
        <v>74</v>
      </c>
      <c r="D39" s="26" t="s">
        <v>73</v>
      </c>
      <c r="E39" s="50" t="s">
        <v>188</v>
      </c>
      <c r="F39" s="50">
        <v>124431200</v>
      </c>
      <c r="G39" s="51">
        <v>45702</v>
      </c>
      <c r="H39" s="37">
        <v>5000</v>
      </c>
      <c r="I39" s="52">
        <v>0</v>
      </c>
      <c r="J39" s="50" t="s">
        <v>188</v>
      </c>
      <c r="K39" s="50">
        <v>124431200</v>
      </c>
      <c r="L39" s="51">
        <v>45716</v>
      </c>
      <c r="M39" s="37">
        <v>5000</v>
      </c>
      <c r="N39" s="53">
        <v>0</v>
      </c>
    </row>
    <row r="40" spans="1:14" ht="16.5" x14ac:dyDescent="0.3">
      <c r="A40" s="16" t="s">
        <v>154</v>
      </c>
      <c r="B40" s="25" t="s">
        <v>168</v>
      </c>
      <c r="C40" s="54" t="s">
        <v>78</v>
      </c>
      <c r="D40" s="26" t="s">
        <v>77</v>
      </c>
      <c r="E40" s="50" t="s">
        <v>188</v>
      </c>
      <c r="F40" s="50">
        <v>124431200</v>
      </c>
      <c r="G40" s="51">
        <v>45702</v>
      </c>
      <c r="H40" s="37">
        <v>3500</v>
      </c>
      <c r="I40" s="52">
        <v>0</v>
      </c>
      <c r="J40" s="50" t="s">
        <v>188</v>
      </c>
      <c r="K40" s="50">
        <v>124431200</v>
      </c>
      <c r="L40" s="51">
        <v>45716</v>
      </c>
      <c r="M40" s="37">
        <v>3500</v>
      </c>
      <c r="N40" s="53">
        <v>0</v>
      </c>
    </row>
    <row r="41" spans="1:14" ht="16.5" x14ac:dyDescent="0.3">
      <c r="A41" s="16" t="s">
        <v>154</v>
      </c>
      <c r="B41" s="25" t="s">
        <v>169</v>
      </c>
      <c r="C41" s="54" t="s">
        <v>82</v>
      </c>
      <c r="D41" s="26" t="s">
        <v>81</v>
      </c>
      <c r="E41" s="50" t="s">
        <v>188</v>
      </c>
      <c r="F41" s="50">
        <v>124431200</v>
      </c>
      <c r="G41" s="51">
        <v>45702</v>
      </c>
      <c r="H41" s="37">
        <v>4004.72</v>
      </c>
      <c r="I41" s="52">
        <v>0</v>
      </c>
      <c r="J41" s="50" t="s">
        <v>188</v>
      </c>
      <c r="K41" s="50">
        <v>124431200</v>
      </c>
      <c r="L41" s="51">
        <v>45716</v>
      </c>
      <c r="M41" s="37">
        <v>4004.72</v>
      </c>
      <c r="N41" s="53">
        <v>0</v>
      </c>
    </row>
    <row r="42" spans="1:14" ht="16.5" x14ac:dyDescent="0.3">
      <c r="A42" s="16" t="s">
        <v>154</v>
      </c>
      <c r="B42" s="25" t="s">
        <v>170</v>
      </c>
      <c r="C42" s="54" t="s">
        <v>86</v>
      </c>
      <c r="D42" s="26" t="s">
        <v>85</v>
      </c>
      <c r="E42" s="50" t="s">
        <v>188</v>
      </c>
      <c r="F42" s="50">
        <v>124431200</v>
      </c>
      <c r="G42" s="51">
        <v>45702</v>
      </c>
      <c r="H42" s="37">
        <v>3993.05</v>
      </c>
      <c r="I42" s="52">
        <v>0</v>
      </c>
      <c r="J42" s="50" t="s">
        <v>188</v>
      </c>
      <c r="K42" s="50">
        <v>124431200</v>
      </c>
      <c r="L42" s="51">
        <v>45716</v>
      </c>
      <c r="M42" s="37">
        <v>3993.05</v>
      </c>
      <c r="N42" s="53">
        <v>0</v>
      </c>
    </row>
    <row r="43" spans="1:14" ht="16.5" x14ac:dyDescent="0.3">
      <c r="A43" s="16" t="s">
        <v>154</v>
      </c>
      <c r="B43" s="25" t="s">
        <v>171</v>
      </c>
      <c r="C43" s="54" t="s">
        <v>91</v>
      </c>
      <c r="D43" s="26" t="s">
        <v>90</v>
      </c>
      <c r="E43" s="50" t="s">
        <v>188</v>
      </c>
      <c r="F43" s="50">
        <v>124431200</v>
      </c>
      <c r="G43" s="51">
        <v>45702</v>
      </c>
      <c r="H43" s="37">
        <v>3880.04</v>
      </c>
      <c r="I43" s="52">
        <v>0</v>
      </c>
      <c r="J43" s="50" t="s">
        <v>188</v>
      </c>
      <c r="K43" s="50">
        <v>124431200</v>
      </c>
      <c r="L43" s="51">
        <v>45716</v>
      </c>
      <c r="M43" s="37">
        <v>3880.04</v>
      </c>
      <c r="N43" s="53">
        <v>0</v>
      </c>
    </row>
    <row r="44" spans="1:14" ht="16.5" x14ac:dyDescent="0.3">
      <c r="A44" s="16" t="s">
        <v>154</v>
      </c>
      <c r="B44" s="25" t="s">
        <v>172</v>
      </c>
      <c r="C44" s="54" t="s">
        <v>95</v>
      </c>
      <c r="D44" s="26" t="s">
        <v>94</v>
      </c>
      <c r="E44" s="50" t="s">
        <v>188</v>
      </c>
      <c r="F44" s="50">
        <v>124431200</v>
      </c>
      <c r="G44" s="51">
        <v>45702</v>
      </c>
      <c r="H44" s="37">
        <v>3428.37</v>
      </c>
      <c r="I44" s="52">
        <v>0</v>
      </c>
      <c r="J44" s="50" t="s">
        <v>188</v>
      </c>
      <c r="K44" s="50">
        <v>124431200</v>
      </c>
      <c r="L44" s="51">
        <v>45716</v>
      </c>
      <c r="M44" s="37">
        <v>3428.37</v>
      </c>
      <c r="N44" s="53">
        <v>0</v>
      </c>
    </row>
    <row r="45" spans="1:14" ht="16.5" x14ac:dyDescent="0.3">
      <c r="A45" s="16" t="s">
        <v>154</v>
      </c>
      <c r="B45" s="25" t="s">
        <v>173</v>
      </c>
      <c r="C45" s="54" t="s">
        <v>99</v>
      </c>
      <c r="D45" s="26" t="s">
        <v>98</v>
      </c>
      <c r="E45" s="50" t="s">
        <v>188</v>
      </c>
      <c r="F45" s="50">
        <v>124431200</v>
      </c>
      <c r="G45" s="51">
        <v>45702</v>
      </c>
      <c r="H45" s="37">
        <v>2737.93</v>
      </c>
      <c r="I45" s="52">
        <v>0</v>
      </c>
      <c r="J45" s="50" t="s">
        <v>188</v>
      </c>
      <c r="K45" s="50">
        <v>124431200</v>
      </c>
      <c r="L45" s="51">
        <v>45716</v>
      </c>
      <c r="M45" s="37">
        <v>2737.93</v>
      </c>
      <c r="N45" s="53">
        <v>0</v>
      </c>
    </row>
    <row r="46" spans="1:14" ht="16.5" x14ac:dyDescent="0.3">
      <c r="A46" s="16" t="s">
        <v>154</v>
      </c>
      <c r="B46" s="25" t="s">
        <v>174</v>
      </c>
      <c r="C46" s="54" t="s">
        <v>103</v>
      </c>
      <c r="D46" s="26" t="s">
        <v>102</v>
      </c>
      <c r="E46" s="50" t="s">
        <v>188</v>
      </c>
      <c r="F46" s="50">
        <v>124431200</v>
      </c>
      <c r="G46" s="51">
        <v>45702</v>
      </c>
      <c r="H46" s="37">
        <v>3993.05</v>
      </c>
      <c r="I46" s="52">
        <v>0</v>
      </c>
      <c r="J46" s="50" t="s">
        <v>188</v>
      </c>
      <c r="K46" s="50">
        <v>124431200</v>
      </c>
      <c r="L46" s="51">
        <v>45716</v>
      </c>
      <c r="M46" s="37">
        <v>3993.05</v>
      </c>
      <c r="N46" s="53">
        <v>0</v>
      </c>
    </row>
    <row r="47" spans="1:14" ht="16.5" x14ac:dyDescent="0.3">
      <c r="A47" s="16" t="s">
        <v>154</v>
      </c>
      <c r="B47" s="25" t="s">
        <v>175</v>
      </c>
      <c r="C47" s="54" t="s">
        <v>107</v>
      </c>
      <c r="D47" s="26" t="s">
        <v>106</v>
      </c>
      <c r="E47" s="50" t="s">
        <v>188</v>
      </c>
      <c r="F47" s="50">
        <v>124431200</v>
      </c>
      <c r="G47" s="51">
        <v>45702</v>
      </c>
      <c r="H47" s="37">
        <v>3880.04</v>
      </c>
      <c r="I47" s="52">
        <v>0</v>
      </c>
      <c r="J47" s="50" t="s">
        <v>188</v>
      </c>
      <c r="K47" s="50">
        <v>124431200</v>
      </c>
      <c r="L47" s="51">
        <v>45716</v>
      </c>
      <c r="M47" s="37">
        <v>3880.04</v>
      </c>
      <c r="N47" s="53">
        <v>0</v>
      </c>
    </row>
    <row r="48" spans="1:14" ht="16.5" x14ac:dyDescent="0.3">
      <c r="A48" s="16" t="s">
        <v>154</v>
      </c>
      <c r="B48" s="25" t="s">
        <v>176</v>
      </c>
      <c r="C48" s="54" t="s">
        <v>111</v>
      </c>
      <c r="D48" s="26" t="s">
        <v>110</v>
      </c>
      <c r="E48" s="50" t="s">
        <v>188</v>
      </c>
      <c r="F48" s="50">
        <v>124431200</v>
      </c>
      <c r="G48" s="51">
        <v>45702</v>
      </c>
      <c r="H48" s="37">
        <v>2737.93</v>
      </c>
      <c r="I48" s="52">
        <v>0</v>
      </c>
      <c r="J48" s="50" t="s">
        <v>188</v>
      </c>
      <c r="K48" s="50">
        <v>124431200</v>
      </c>
      <c r="L48" s="51">
        <v>45716</v>
      </c>
      <c r="M48" s="37">
        <v>2737.93</v>
      </c>
      <c r="N48" s="53">
        <v>0</v>
      </c>
    </row>
    <row r="49" spans="1:14" ht="16.5" x14ac:dyDescent="0.3">
      <c r="A49" s="16" t="s">
        <v>154</v>
      </c>
      <c r="B49" s="25" t="s">
        <v>177</v>
      </c>
      <c r="C49" s="54" t="s">
        <v>115</v>
      </c>
      <c r="D49" s="26" t="s">
        <v>114</v>
      </c>
      <c r="E49" s="50" t="s">
        <v>188</v>
      </c>
      <c r="F49" s="50">
        <v>124431200</v>
      </c>
      <c r="G49" s="51">
        <v>45702</v>
      </c>
      <c r="H49" s="37">
        <v>8687.17</v>
      </c>
      <c r="I49" s="52">
        <v>0</v>
      </c>
      <c r="J49" s="50" t="s">
        <v>188</v>
      </c>
      <c r="K49" s="50">
        <v>124431200</v>
      </c>
      <c r="L49" s="51">
        <v>45716</v>
      </c>
      <c r="M49" s="37">
        <v>8687.17</v>
      </c>
      <c r="N49" s="53">
        <v>0</v>
      </c>
    </row>
    <row r="50" spans="1:14" ht="16.5" x14ac:dyDescent="0.3">
      <c r="A50" s="16" t="s">
        <v>154</v>
      </c>
      <c r="B50" s="25" t="s">
        <v>178</v>
      </c>
      <c r="C50" s="54" t="s">
        <v>120</v>
      </c>
      <c r="D50" s="26" t="s">
        <v>119</v>
      </c>
      <c r="E50" s="50" t="s">
        <v>188</v>
      </c>
      <c r="F50" s="50">
        <v>124431200</v>
      </c>
      <c r="G50" s="51">
        <v>45702</v>
      </c>
      <c r="H50" s="37">
        <v>3880.05</v>
      </c>
      <c r="I50" s="52">
        <v>0</v>
      </c>
      <c r="J50" s="50" t="s">
        <v>188</v>
      </c>
      <c r="K50" s="50">
        <v>124431200</v>
      </c>
      <c r="L50" s="51">
        <v>45716</v>
      </c>
      <c r="M50" s="37">
        <v>3880.05</v>
      </c>
      <c r="N50" s="53">
        <v>0</v>
      </c>
    </row>
    <row r="51" spans="1:14" ht="16.5" x14ac:dyDescent="0.3">
      <c r="A51" s="16" t="s">
        <v>154</v>
      </c>
      <c r="B51" s="25" t="s">
        <v>179</v>
      </c>
      <c r="C51" s="54" t="s">
        <v>124</v>
      </c>
      <c r="D51" s="26" t="s">
        <v>123</v>
      </c>
      <c r="E51" s="50" t="s">
        <v>188</v>
      </c>
      <c r="F51" s="50">
        <v>124431200</v>
      </c>
      <c r="G51" s="51">
        <v>45702</v>
      </c>
      <c r="H51" s="37">
        <v>3880.05</v>
      </c>
      <c r="I51" s="52">
        <v>0</v>
      </c>
      <c r="J51" s="50" t="s">
        <v>188</v>
      </c>
      <c r="K51" s="50">
        <v>124431200</v>
      </c>
      <c r="L51" s="51">
        <v>45716</v>
      </c>
      <c r="M51" s="37">
        <v>3880.05</v>
      </c>
      <c r="N51" s="53">
        <v>0</v>
      </c>
    </row>
    <row r="52" spans="1:14" ht="16.5" x14ac:dyDescent="0.3">
      <c r="A52" s="16" t="s">
        <v>154</v>
      </c>
      <c r="B52" s="25" t="s">
        <v>180</v>
      </c>
      <c r="C52" s="54" t="s">
        <v>128</v>
      </c>
      <c r="D52" s="26" t="s">
        <v>127</v>
      </c>
      <c r="E52" s="50" t="s">
        <v>188</v>
      </c>
      <c r="F52" s="50">
        <v>124431200</v>
      </c>
      <c r="G52" s="51">
        <v>45702</v>
      </c>
      <c r="H52" s="37">
        <v>5349.81</v>
      </c>
      <c r="I52" s="52">
        <v>0</v>
      </c>
      <c r="J52" s="50" t="s">
        <v>188</v>
      </c>
      <c r="K52" s="50">
        <v>124431200</v>
      </c>
      <c r="L52" s="51">
        <v>45716</v>
      </c>
      <c r="M52" s="37">
        <v>5349.81</v>
      </c>
      <c r="N52" s="53">
        <v>0</v>
      </c>
    </row>
    <row r="53" spans="1:14" ht="16.5" x14ac:dyDescent="0.3">
      <c r="A53" s="16" t="s">
        <v>154</v>
      </c>
      <c r="B53" s="25" t="s">
        <v>181</v>
      </c>
      <c r="C53" s="54" t="s">
        <v>132</v>
      </c>
      <c r="D53" s="26" t="s">
        <v>131</v>
      </c>
      <c r="E53" s="50" t="s">
        <v>188</v>
      </c>
      <c r="F53" s="50">
        <v>124431200</v>
      </c>
      <c r="G53" s="51">
        <v>45702</v>
      </c>
      <c r="H53" s="37">
        <v>4054.02</v>
      </c>
      <c r="I53" s="52">
        <v>0</v>
      </c>
      <c r="J53" s="50" t="s">
        <v>188</v>
      </c>
      <c r="K53" s="50">
        <v>124431200</v>
      </c>
      <c r="L53" s="51">
        <v>45716</v>
      </c>
      <c r="M53" s="37">
        <v>4054.02</v>
      </c>
      <c r="N53" s="53">
        <v>0</v>
      </c>
    </row>
    <row r="54" spans="1:14" ht="16.5" x14ac:dyDescent="0.3">
      <c r="A54" s="16" t="s">
        <v>154</v>
      </c>
      <c r="B54" s="25" t="s">
        <v>182</v>
      </c>
      <c r="C54" s="54" t="s">
        <v>136</v>
      </c>
      <c r="D54" s="26" t="s">
        <v>135</v>
      </c>
      <c r="E54" s="50" t="s">
        <v>188</v>
      </c>
      <c r="F54" s="50">
        <v>124431200</v>
      </c>
      <c r="G54" s="51">
        <v>45702</v>
      </c>
      <c r="H54" s="37">
        <v>4567.82</v>
      </c>
      <c r="I54" s="52">
        <v>0</v>
      </c>
      <c r="J54" s="50" t="s">
        <v>188</v>
      </c>
      <c r="K54" s="50">
        <v>124431200</v>
      </c>
      <c r="L54" s="51">
        <v>45716</v>
      </c>
      <c r="M54" s="37">
        <v>4567.82</v>
      </c>
      <c r="N54" s="53">
        <v>0</v>
      </c>
    </row>
    <row r="55" spans="1:14" ht="16.5" x14ac:dyDescent="0.3">
      <c r="A55" s="16" t="s">
        <v>154</v>
      </c>
      <c r="B55" s="25" t="s">
        <v>183</v>
      </c>
      <c r="C55" s="54" t="s">
        <v>140</v>
      </c>
      <c r="D55" s="26" t="s">
        <v>139</v>
      </c>
      <c r="E55" s="50" t="s">
        <v>188</v>
      </c>
      <c r="F55" s="50">
        <v>124431200</v>
      </c>
      <c r="G55" s="51">
        <v>45702</v>
      </c>
      <c r="H55" s="37">
        <v>3880</v>
      </c>
      <c r="I55" s="52">
        <v>0</v>
      </c>
      <c r="J55" s="50" t="s">
        <v>188</v>
      </c>
      <c r="K55" s="50">
        <v>124431200</v>
      </c>
      <c r="L55" s="51">
        <v>45716</v>
      </c>
      <c r="M55" s="37">
        <v>3897</v>
      </c>
      <c r="N55" s="53">
        <v>0</v>
      </c>
    </row>
    <row r="56" spans="1:14" ht="16.5" x14ac:dyDescent="0.3">
      <c r="A56" s="16" t="s">
        <v>154</v>
      </c>
      <c r="B56" s="25" t="s">
        <v>184</v>
      </c>
      <c r="C56" s="54" t="s">
        <v>144</v>
      </c>
      <c r="D56" s="26" t="s">
        <v>143</v>
      </c>
      <c r="E56" s="50" t="s">
        <v>188</v>
      </c>
      <c r="F56" s="50">
        <v>124431200</v>
      </c>
      <c r="G56" s="51">
        <v>45702</v>
      </c>
      <c r="H56" s="37">
        <v>3880</v>
      </c>
      <c r="I56" s="52">
        <v>0</v>
      </c>
      <c r="J56" s="50" t="s">
        <v>188</v>
      </c>
      <c r="K56" s="50">
        <v>124431200</v>
      </c>
      <c r="L56" s="51">
        <v>45716</v>
      </c>
      <c r="M56" s="37">
        <v>3880</v>
      </c>
      <c r="N56" s="53">
        <v>0</v>
      </c>
    </row>
    <row r="57" spans="1:14" ht="16.5" x14ac:dyDescent="0.3">
      <c r="A57" s="16" t="s">
        <v>154</v>
      </c>
      <c r="B57" s="25" t="s">
        <v>186</v>
      </c>
      <c r="C57" s="54" t="s">
        <v>147</v>
      </c>
      <c r="D57" s="54" t="s">
        <v>150</v>
      </c>
      <c r="E57" s="50" t="s">
        <v>188</v>
      </c>
      <c r="F57" s="50">
        <v>124431200</v>
      </c>
      <c r="G57" s="51">
        <v>45702</v>
      </c>
      <c r="H57" s="37">
        <v>3897</v>
      </c>
      <c r="I57" s="52">
        <v>0</v>
      </c>
      <c r="J57" s="50" t="s">
        <v>188</v>
      </c>
      <c r="K57" s="50">
        <v>124431200</v>
      </c>
      <c r="L57" s="51">
        <v>45716</v>
      </c>
      <c r="M57" s="37">
        <v>3880</v>
      </c>
      <c r="N57" s="53">
        <v>0</v>
      </c>
    </row>
    <row r="58" spans="1:14" ht="16.5" x14ac:dyDescent="0.3">
      <c r="A58" s="14" t="s">
        <v>155</v>
      </c>
      <c r="B58" s="19" t="s">
        <v>157</v>
      </c>
      <c r="C58" s="66" t="s">
        <v>33</v>
      </c>
      <c r="D58" s="27" t="s">
        <v>32</v>
      </c>
      <c r="E58" s="63" t="s">
        <v>188</v>
      </c>
      <c r="F58" s="63">
        <v>124431200</v>
      </c>
      <c r="G58" s="64">
        <v>45730</v>
      </c>
      <c r="H58" s="49">
        <v>11622.27</v>
      </c>
      <c r="I58" s="65">
        <v>0</v>
      </c>
      <c r="J58" s="63" t="s">
        <v>188</v>
      </c>
      <c r="K58" s="63">
        <v>124431200</v>
      </c>
      <c r="L58" s="64">
        <v>45747</v>
      </c>
      <c r="M58" s="49">
        <v>11622.27</v>
      </c>
      <c r="N58" s="65">
        <v>0</v>
      </c>
    </row>
    <row r="59" spans="1:14" ht="16.5" x14ac:dyDescent="0.3">
      <c r="A59" s="14" t="s">
        <v>155</v>
      </c>
      <c r="B59" s="19" t="s">
        <v>158</v>
      </c>
      <c r="C59" s="66" t="s">
        <v>38</v>
      </c>
      <c r="D59" s="27" t="s">
        <v>37</v>
      </c>
      <c r="E59" s="63" t="s">
        <v>188</v>
      </c>
      <c r="F59" s="63">
        <v>124431200</v>
      </c>
      <c r="G59" s="64">
        <v>45730</v>
      </c>
      <c r="H59" s="49">
        <v>5721.75</v>
      </c>
      <c r="I59" s="65">
        <v>0</v>
      </c>
      <c r="J59" s="63" t="s">
        <v>188</v>
      </c>
      <c r="K59" s="63">
        <v>124431200</v>
      </c>
      <c r="L59" s="64">
        <v>45747</v>
      </c>
      <c r="M59" s="49">
        <v>5721.75</v>
      </c>
      <c r="N59" s="65">
        <v>0</v>
      </c>
    </row>
    <row r="60" spans="1:14" ht="16.5" x14ac:dyDescent="0.3">
      <c r="A60" s="14" t="s">
        <v>155</v>
      </c>
      <c r="B60" s="19" t="s">
        <v>159</v>
      </c>
      <c r="C60" s="66" t="s">
        <v>42</v>
      </c>
      <c r="D60" s="27" t="s">
        <v>41</v>
      </c>
      <c r="E60" s="63" t="s">
        <v>188</v>
      </c>
      <c r="F60" s="63">
        <v>124431200</v>
      </c>
      <c r="G60" s="64">
        <v>45730</v>
      </c>
      <c r="H60" s="49">
        <v>9141.65</v>
      </c>
      <c r="I60" s="65">
        <v>0</v>
      </c>
      <c r="J60" s="63" t="s">
        <v>188</v>
      </c>
      <c r="K60" s="63">
        <v>124431200</v>
      </c>
      <c r="L60" s="64">
        <v>45747</v>
      </c>
      <c r="M60" s="49">
        <v>9141.65</v>
      </c>
      <c r="N60" s="65">
        <v>0</v>
      </c>
    </row>
    <row r="61" spans="1:14" ht="16.5" x14ac:dyDescent="0.3">
      <c r="A61" s="14" t="s">
        <v>155</v>
      </c>
      <c r="B61" s="19" t="s">
        <v>160</v>
      </c>
      <c r="C61" s="66" t="s">
        <v>46</v>
      </c>
      <c r="D61" s="27" t="s">
        <v>45</v>
      </c>
      <c r="E61" s="63" t="s">
        <v>188</v>
      </c>
      <c r="F61" s="63">
        <v>124431200</v>
      </c>
      <c r="G61" s="64">
        <v>45730</v>
      </c>
      <c r="H61" s="49">
        <v>4782.3900000000003</v>
      </c>
      <c r="I61" s="65">
        <v>0</v>
      </c>
      <c r="J61" s="63" t="s">
        <v>188</v>
      </c>
      <c r="K61" s="63">
        <v>124431200</v>
      </c>
      <c r="L61" s="64">
        <v>45747</v>
      </c>
      <c r="M61" s="49">
        <v>4782.3900000000003</v>
      </c>
      <c r="N61" s="65">
        <v>0</v>
      </c>
    </row>
    <row r="62" spans="1:14" ht="16.5" x14ac:dyDescent="0.3">
      <c r="A62" s="14" t="s">
        <v>155</v>
      </c>
      <c r="B62" s="19" t="s">
        <v>161</v>
      </c>
      <c r="C62" s="66" t="s">
        <v>50</v>
      </c>
      <c r="D62" s="27" t="s">
        <v>49</v>
      </c>
      <c r="E62" s="63" t="s">
        <v>188</v>
      </c>
      <c r="F62" s="63">
        <v>124431200</v>
      </c>
      <c r="G62" s="64">
        <v>45730</v>
      </c>
      <c r="H62" s="49">
        <v>4648.8900000000003</v>
      </c>
      <c r="I62" s="65">
        <v>0</v>
      </c>
      <c r="J62" s="63" t="s">
        <v>188</v>
      </c>
      <c r="K62" s="63">
        <v>124431200</v>
      </c>
      <c r="L62" s="64">
        <v>45747</v>
      </c>
      <c r="M62" s="49">
        <v>4648.8900000000003</v>
      </c>
      <c r="N62" s="65">
        <v>0</v>
      </c>
    </row>
    <row r="63" spans="1:14" ht="16.5" x14ac:dyDescent="0.3">
      <c r="A63" s="14" t="s">
        <v>155</v>
      </c>
      <c r="B63" s="19" t="s">
        <v>162</v>
      </c>
      <c r="C63" s="66" t="s">
        <v>54</v>
      </c>
      <c r="D63" s="27" t="s">
        <v>53</v>
      </c>
      <c r="E63" s="63" t="s">
        <v>188</v>
      </c>
      <c r="F63" s="63">
        <v>124431200</v>
      </c>
      <c r="G63" s="64">
        <v>45730</v>
      </c>
      <c r="H63" s="49">
        <v>3337.68</v>
      </c>
      <c r="I63" s="65">
        <v>0</v>
      </c>
      <c r="J63" s="63" t="s">
        <v>188</v>
      </c>
      <c r="K63" s="63">
        <v>124431200</v>
      </c>
      <c r="L63" s="64">
        <v>45747</v>
      </c>
      <c r="M63" s="49">
        <v>0</v>
      </c>
      <c r="N63" s="65">
        <v>0</v>
      </c>
    </row>
    <row r="64" spans="1:14" ht="16.5" x14ac:dyDescent="0.3">
      <c r="A64" s="14" t="s">
        <v>155</v>
      </c>
      <c r="B64" s="19" t="s">
        <v>189</v>
      </c>
      <c r="C64" s="66" t="s">
        <v>190</v>
      </c>
      <c r="D64" s="27" t="s">
        <v>191</v>
      </c>
      <c r="E64" s="63" t="s">
        <v>188</v>
      </c>
      <c r="F64" s="63">
        <v>124431200</v>
      </c>
      <c r="G64" s="64">
        <v>45731</v>
      </c>
      <c r="H64" s="49">
        <v>0</v>
      </c>
      <c r="I64" s="65"/>
      <c r="J64" s="63" t="s">
        <v>188</v>
      </c>
      <c r="K64" s="63">
        <v>124431200</v>
      </c>
      <c r="L64" s="64">
        <v>45747</v>
      </c>
      <c r="M64" s="49">
        <v>3337.68</v>
      </c>
      <c r="N64" s="65"/>
    </row>
    <row r="65" spans="1:14" ht="16.5" x14ac:dyDescent="0.3">
      <c r="A65" s="14" t="s">
        <v>155</v>
      </c>
      <c r="B65" s="19" t="s">
        <v>163</v>
      </c>
      <c r="C65" s="66" t="s">
        <v>58</v>
      </c>
      <c r="D65" s="27" t="s">
        <v>57</v>
      </c>
      <c r="E65" s="63" t="s">
        <v>188</v>
      </c>
      <c r="F65" s="63">
        <v>124431200</v>
      </c>
      <c r="G65" s="64">
        <v>45730</v>
      </c>
      <c r="H65" s="49">
        <v>4014.1</v>
      </c>
      <c r="I65" s="65">
        <v>0</v>
      </c>
      <c r="J65" s="63" t="s">
        <v>188</v>
      </c>
      <c r="K65" s="63">
        <v>124431200</v>
      </c>
      <c r="L65" s="64">
        <v>45747</v>
      </c>
      <c r="M65" s="49">
        <v>4014.1</v>
      </c>
      <c r="N65" s="65">
        <v>0</v>
      </c>
    </row>
    <row r="66" spans="1:14" ht="16.5" x14ac:dyDescent="0.3">
      <c r="A66" s="14" t="s">
        <v>155</v>
      </c>
      <c r="B66" s="19" t="s">
        <v>164</v>
      </c>
      <c r="C66" s="66" t="s">
        <v>62</v>
      </c>
      <c r="D66" s="27" t="s">
        <v>61</v>
      </c>
      <c r="E66" s="63" t="s">
        <v>188</v>
      </c>
      <c r="F66" s="63">
        <v>124431200</v>
      </c>
      <c r="G66" s="64">
        <v>45730</v>
      </c>
      <c r="H66" s="49">
        <v>4035</v>
      </c>
      <c r="I66" s="65">
        <v>0</v>
      </c>
      <c r="J66" s="63" t="s">
        <v>188</v>
      </c>
      <c r="K66" s="63">
        <v>124431200</v>
      </c>
      <c r="L66" s="64">
        <v>45747</v>
      </c>
      <c r="M66" s="49">
        <v>4035</v>
      </c>
      <c r="N66" s="65">
        <v>0</v>
      </c>
    </row>
    <row r="67" spans="1:14" ht="16.5" x14ac:dyDescent="0.3">
      <c r="A67" s="14" t="s">
        <v>155</v>
      </c>
      <c r="B67" s="19" t="s">
        <v>165</v>
      </c>
      <c r="C67" s="66" t="s">
        <v>66</v>
      </c>
      <c r="D67" s="27" t="s">
        <v>65</v>
      </c>
      <c r="E67" s="63" t="s">
        <v>188</v>
      </c>
      <c r="F67" s="63">
        <v>124431200</v>
      </c>
      <c r="G67" s="64">
        <v>45730</v>
      </c>
      <c r="H67" s="49">
        <v>3677.4</v>
      </c>
      <c r="I67" s="65">
        <v>0</v>
      </c>
      <c r="J67" s="63" t="s">
        <v>188</v>
      </c>
      <c r="K67" s="63">
        <v>124431200</v>
      </c>
      <c r="L67" s="64">
        <v>45747</v>
      </c>
      <c r="M67" s="49">
        <v>3677.4</v>
      </c>
      <c r="N67" s="65">
        <v>0</v>
      </c>
    </row>
    <row r="68" spans="1:14" ht="16.5" x14ac:dyDescent="0.3">
      <c r="A68" s="14" t="s">
        <v>155</v>
      </c>
      <c r="B68" s="19" t="s">
        <v>166</v>
      </c>
      <c r="C68" s="66" t="s">
        <v>70</v>
      </c>
      <c r="D68" s="27" t="s">
        <v>69</v>
      </c>
      <c r="E68" s="63" t="s">
        <v>188</v>
      </c>
      <c r="F68" s="63">
        <v>124431200</v>
      </c>
      <c r="G68" s="64">
        <v>45730</v>
      </c>
      <c r="H68" s="49">
        <v>3677.5</v>
      </c>
      <c r="I68" s="65">
        <v>0</v>
      </c>
      <c r="J68" s="63" t="s">
        <v>188</v>
      </c>
      <c r="K68" s="63">
        <v>124431200</v>
      </c>
      <c r="L68" s="64">
        <v>45747</v>
      </c>
      <c r="M68" s="49">
        <v>3677.5</v>
      </c>
      <c r="N68" s="65">
        <v>0</v>
      </c>
    </row>
    <row r="69" spans="1:14" ht="16.5" x14ac:dyDescent="0.3">
      <c r="A69" s="14" t="s">
        <v>155</v>
      </c>
      <c r="B69" s="19" t="s">
        <v>167</v>
      </c>
      <c r="C69" s="15" t="s">
        <v>74</v>
      </c>
      <c r="D69" s="27" t="s">
        <v>73</v>
      </c>
      <c r="E69" s="63" t="s">
        <v>188</v>
      </c>
      <c r="F69" s="63">
        <v>124431200</v>
      </c>
      <c r="G69" s="64">
        <v>45730</v>
      </c>
      <c r="H69" s="49">
        <v>5000</v>
      </c>
      <c r="I69" s="65">
        <v>0</v>
      </c>
      <c r="J69" s="63" t="s">
        <v>188</v>
      </c>
      <c r="K69" s="63">
        <v>124431200</v>
      </c>
      <c r="L69" s="64">
        <v>45747</v>
      </c>
      <c r="M69" s="49">
        <v>5000</v>
      </c>
      <c r="N69" s="65">
        <v>0</v>
      </c>
    </row>
    <row r="70" spans="1:14" ht="16.5" x14ac:dyDescent="0.3">
      <c r="A70" s="14" t="s">
        <v>155</v>
      </c>
      <c r="B70" s="19" t="s">
        <v>168</v>
      </c>
      <c r="C70" s="66" t="s">
        <v>78</v>
      </c>
      <c r="D70" s="27" t="s">
        <v>77</v>
      </c>
      <c r="E70" s="63" t="s">
        <v>188</v>
      </c>
      <c r="F70" s="63">
        <v>124431200</v>
      </c>
      <c r="G70" s="64">
        <v>45730</v>
      </c>
      <c r="H70" s="49">
        <v>3500</v>
      </c>
      <c r="I70" s="65">
        <v>0</v>
      </c>
      <c r="J70" s="63" t="s">
        <v>188</v>
      </c>
      <c r="K70" s="63">
        <v>124431200</v>
      </c>
      <c r="L70" s="64">
        <v>45747</v>
      </c>
      <c r="M70" s="49">
        <v>3500</v>
      </c>
      <c r="N70" s="65">
        <v>0</v>
      </c>
    </row>
    <row r="71" spans="1:14" ht="16.5" x14ac:dyDescent="0.3">
      <c r="A71" s="14" t="s">
        <v>155</v>
      </c>
      <c r="B71" s="19" t="s">
        <v>169</v>
      </c>
      <c r="C71" s="66" t="s">
        <v>82</v>
      </c>
      <c r="D71" s="27" t="s">
        <v>81</v>
      </c>
      <c r="E71" s="63" t="s">
        <v>188</v>
      </c>
      <c r="F71" s="63">
        <v>124431200</v>
      </c>
      <c r="G71" s="64">
        <v>45730</v>
      </c>
      <c r="H71" s="49">
        <v>4004.72</v>
      </c>
      <c r="I71" s="65">
        <v>0</v>
      </c>
      <c r="J71" s="63" t="s">
        <v>188</v>
      </c>
      <c r="K71" s="63">
        <v>124431200</v>
      </c>
      <c r="L71" s="64">
        <v>45747</v>
      </c>
      <c r="M71" s="49">
        <v>4004.72</v>
      </c>
      <c r="N71" s="65">
        <v>0</v>
      </c>
    </row>
    <row r="72" spans="1:14" ht="16.5" x14ac:dyDescent="0.3">
      <c r="A72" s="14" t="s">
        <v>155</v>
      </c>
      <c r="B72" s="19" t="s">
        <v>170</v>
      </c>
      <c r="C72" s="66" t="s">
        <v>86</v>
      </c>
      <c r="D72" s="27" t="s">
        <v>85</v>
      </c>
      <c r="E72" s="63" t="s">
        <v>188</v>
      </c>
      <c r="F72" s="63">
        <v>124431200</v>
      </c>
      <c r="G72" s="64">
        <v>45730</v>
      </c>
      <c r="H72" s="49">
        <v>3993.05</v>
      </c>
      <c r="I72" s="65">
        <v>0</v>
      </c>
      <c r="J72" s="63" t="s">
        <v>188</v>
      </c>
      <c r="K72" s="63">
        <v>124431200</v>
      </c>
      <c r="L72" s="64">
        <v>45747</v>
      </c>
      <c r="M72" s="49">
        <v>3993.05</v>
      </c>
      <c r="N72" s="65">
        <v>0</v>
      </c>
    </row>
    <row r="73" spans="1:14" ht="16.5" x14ac:dyDescent="0.3">
      <c r="A73" s="14" t="s">
        <v>155</v>
      </c>
      <c r="B73" s="19" t="s">
        <v>171</v>
      </c>
      <c r="C73" s="66" t="s">
        <v>91</v>
      </c>
      <c r="D73" s="27" t="s">
        <v>90</v>
      </c>
      <c r="E73" s="63" t="s">
        <v>188</v>
      </c>
      <c r="F73" s="63">
        <v>124431200</v>
      </c>
      <c r="G73" s="64">
        <v>45730</v>
      </c>
      <c r="H73" s="49">
        <v>3880.04</v>
      </c>
      <c r="I73" s="65">
        <v>0</v>
      </c>
      <c r="J73" s="63" t="s">
        <v>188</v>
      </c>
      <c r="K73" s="63">
        <v>124431200</v>
      </c>
      <c r="L73" s="64">
        <v>45747</v>
      </c>
      <c r="M73" s="49">
        <v>3880.04</v>
      </c>
      <c r="N73" s="65">
        <v>0</v>
      </c>
    </row>
    <row r="74" spans="1:14" ht="16.5" x14ac:dyDescent="0.3">
      <c r="A74" s="14" t="s">
        <v>155</v>
      </c>
      <c r="B74" s="19" t="s">
        <v>172</v>
      </c>
      <c r="C74" s="66" t="s">
        <v>95</v>
      </c>
      <c r="D74" s="27" t="s">
        <v>94</v>
      </c>
      <c r="E74" s="63" t="s">
        <v>188</v>
      </c>
      <c r="F74" s="63">
        <v>124431200</v>
      </c>
      <c r="G74" s="64">
        <v>45730</v>
      </c>
      <c r="H74" s="49">
        <v>3428.37</v>
      </c>
      <c r="I74" s="65">
        <v>0</v>
      </c>
      <c r="J74" s="63" t="s">
        <v>188</v>
      </c>
      <c r="K74" s="63">
        <v>124431200</v>
      </c>
      <c r="L74" s="64">
        <v>45747</v>
      </c>
      <c r="M74" s="49">
        <v>3428.37</v>
      </c>
      <c r="N74" s="65">
        <v>0</v>
      </c>
    </row>
    <row r="75" spans="1:14" ht="16.5" x14ac:dyDescent="0.3">
      <c r="A75" s="14" t="s">
        <v>155</v>
      </c>
      <c r="B75" s="19" t="s">
        <v>173</v>
      </c>
      <c r="C75" s="66" t="s">
        <v>99</v>
      </c>
      <c r="D75" s="27" t="s">
        <v>98</v>
      </c>
      <c r="E75" s="63" t="s">
        <v>188</v>
      </c>
      <c r="F75" s="63">
        <v>124431200</v>
      </c>
      <c r="G75" s="64">
        <v>45730</v>
      </c>
      <c r="H75" s="49">
        <v>2737.93</v>
      </c>
      <c r="I75" s="65">
        <v>0</v>
      </c>
      <c r="J75" s="63" t="s">
        <v>188</v>
      </c>
      <c r="K75" s="63">
        <v>124431200</v>
      </c>
      <c r="L75" s="64">
        <v>45747</v>
      </c>
      <c r="M75" s="49">
        <v>2737.93</v>
      </c>
      <c r="N75" s="65">
        <v>0</v>
      </c>
    </row>
    <row r="76" spans="1:14" ht="16.5" x14ac:dyDescent="0.3">
      <c r="A76" s="14" t="s">
        <v>155</v>
      </c>
      <c r="B76" s="19" t="s">
        <v>174</v>
      </c>
      <c r="C76" s="66" t="s">
        <v>103</v>
      </c>
      <c r="D76" s="27" t="s">
        <v>102</v>
      </c>
      <c r="E76" s="63" t="s">
        <v>188</v>
      </c>
      <c r="F76" s="63">
        <v>124431200</v>
      </c>
      <c r="G76" s="64">
        <v>45730</v>
      </c>
      <c r="H76" s="49">
        <v>3993.05</v>
      </c>
      <c r="I76" s="65">
        <v>0</v>
      </c>
      <c r="J76" s="63" t="s">
        <v>188</v>
      </c>
      <c r="K76" s="63">
        <v>124431200</v>
      </c>
      <c r="L76" s="64">
        <v>45747</v>
      </c>
      <c r="M76" s="49">
        <v>3993.05</v>
      </c>
      <c r="N76" s="65">
        <v>0</v>
      </c>
    </row>
    <row r="77" spans="1:14" ht="16.5" x14ac:dyDescent="0.3">
      <c r="A77" s="14" t="s">
        <v>155</v>
      </c>
      <c r="B77" s="19" t="s">
        <v>175</v>
      </c>
      <c r="C77" s="66" t="s">
        <v>107</v>
      </c>
      <c r="D77" s="27" t="s">
        <v>106</v>
      </c>
      <c r="E77" s="63" t="s">
        <v>188</v>
      </c>
      <c r="F77" s="63">
        <v>124431200</v>
      </c>
      <c r="G77" s="64">
        <v>45730</v>
      </c>
      <c r="H77" s="49">
        <v>3880.04</v>
      </c>
      <c r="I77" s="65">
        <v>0</v>
      </c>
      <c r="J77" s="63" t="s">
        <v>188</v>
      </c>
      <c r="K77" s="63">
        <v>124431200</v>
      </c>
      <c r="L77" s="64">
        <v>45747</v>
      </c>
      <c r="M77" s="49">
        <v>3880.04</v>
      </c>
      <c r="N77" s="65">
        <v>0</v>
      </c>
    </row>
    <row r="78" spans="1:14" ht="16.5" x14ac:dyDescent="0.3">
      <c r="A78" s="14" t="s">
        <v>155</v>
      </c>
      <c r="B78" s="19" t="s">
        <v>176</v>
      </c>
      <c r="C78" s="66" t="s">
        <v>111</v>
      </c>
      <c r="D78" s="27" t="s">
        <v>110</v>
      </c>
      <c r="E78" s="63" t="s">
        <v>188</v>
      </c>
      <c r="F78" s="63">
        <v>124431200</v>
      </c>
      <c r="G78" s="64">
        <v>45730</v>
      </c>
      <c r="H78" s="49">
        <v>2737.93</v>
      </c>
      <c r="I78" s="65">
        <v>0</v>
      </c>
      <c r="J78" s="63" t="s">
        <v>188</v>
      </c>
      <c r="K78" s="63">
        <v>124431200</v>
      </c>
      <c r="L78" s="64">
        <v>45747</v>
      </c>
      <c r="M78" s="49">
        <v>2737.93</v>
      </c>
      <c r="N78" s="65">
        <v>0</v>
      </c>
    </row>
    <row r="79" spans="1:14" ht="16.5" x14ac:dyDescent="0.3">
      <c r="A79" s="14" t="s">
        <v>155</v>
      </c>
      <c r="B79" s="19" t="s">
        <v>177</v>
      </c>
      <c r="C79" s="66" t="s">
        <v>115</v>
      </c>
      <c r="D79" s="27" t="s">
        <v>114</v>
      </c>
      <c r="E79" s="63" t="s">
        <v>188</v>
      </c>
      <c r="F79" s="63">
        <v>124431200</v>
      </c>
      <c r="G79" s="64">
        <v>45730</v>
      </c>
      <c r="H79" s="49">
        <v>8687.17</v>
      </c>
      <c r="I79" s="65">
        <v>0</v>
      </c>
      <c r="J79" s="63" t="s">
        <v>188</v>
      </c>
      <c r="K79" s="63">
        <v>124431200</v>
      </c>
      <c r="L79" s="64">
        <v>45747</v>
      </c>
      <c r="M79" s="49">
        <v>8687.06</v>
      </c>
      <c r="N79" s="65">
        <v>0</v>
      </c>
    </row>
    <row r="80" spans="1:14" ht="16.5" x14ac:dyDescent="0.3">
      <c r="A80" s="14" t="s">
        <v>155</v>
      </c>
      <c r="B80" s="19" t="s">
        <v>178</v>
      </c>
      <c r="C80" s="66" t="s">
        <v>120</v>
      </c>
      <c r="D80" s="27" t="s">
        <v>119</v>
      </c>
      <c r="E80" s="63" t="s">
        <v>188</v>
      </c>
      <c r="F80" s="63">
        <v>124431200</v>
      </c>
      <c r="G80" s="64">
        <v>45730</v>
      </c>
      <c r="H80" s="49">
        <v>3880.05</v>
      </c>
      <c r="I80" s="65">
        <v>0</v>
      </c>
      <c r="J80" s="63" t="s">
        <v>188</v>
      </c>
      <c r="K80" s="63">
        <v>124431200</v>
      </c>
      <c r="L80" s="64">
        <v>45747</v>
      </c>
      <c r="M80" s="49">
        <v>3880.05</v>
      </c>
      <c r="N80" s="65">
        <v>0</v>
      </c>
    </row>
    <row r="81" spans="1:14" ht="16.5" x14ac:dyDescent="0.3">
      <c r="A81" s="14" t="s">
        <v>155</v>
      </c>
      <c r="B81" s="19" t="s">
        <v>179</v>
      </c>
      <c r="C81" s="66" t="s">
        <v>124</v>
      </c>
      <c r="D81" s="27" t="s">
        <v>123</v>
      </c>
      <c r="E81" s="63" t="s">
        <v>188</v>
      </c>
      <c r="F81" s="63">
        <v>124431200</v>
      </c>
      <c r="G81" s="64">
        <v>45730</v>
      </c>
      <c r="H81" s="49">
        <v>3880.05</v>
      </c>
      <c r="I81" s="65">
        <v>0</v>
      </c>
      <c r="J81" s="63" t="s">
        <v>188</v>
      </c>
      <c r="K81" s="63">
        <v>124431200</v>
      </c>
      <c r="L81" s="64">
        <v>45747</v>
      </c>
      <c r="M81" s="49">
        <v>3880.05</v>
      </c>
      <c r="N81" s="65">
        <v>0</v>
      </c>
    </row>
    <row r="82" spans="1:14" ht="16.5" x14ac:dyDescent="0.3">
      <c r="A82" s="14" t="s">
        <v>155</v>
      </c>
      <c r="B82" s="19" t="s">
        <v>180</v>
      </c>
      <c r="C82" s="66" t="s">
        <v>128</v>
      </c>
      <c r="D82" s="27" t="s">
        <v>127</v>
      </c>
      <c r="E82" s="63" t="s">
        <v>188</v>
      </c>
      <c r="F82" s="63">
        <v>124431200</v>
      </c>
      <c r="G82" s="64">
        <v>45730</v>
      </c>
      <c r="H82" s="49">
        <v>5349.81</v>
      </c>
      <c r="I82" s="65">
        <v>0</v>
      </c>
      <c r="J82" s="63" t="s">
        <v>188</v>
      </c>
      <c r="K82" s="63">
        <v>124431200</v>
      </c>
      <c r="L82" s="64">
        <v>45747</v>
      </c>
      <c r="M82" s="49">
        <v>5349.81</v>
      </c>
      <c r="N82" s="65">
        <v>0</v>
      </c>
    </row>
    <row r="83" spans="1:14" ht="16.5" x14ac:dyDescent="0.3">
      <c r="A83" s="14" t="s">
        <v>155</v>
      </c>
      <c r="B83" s="19" t="s">
        <v>181</v>
      </c>
      <c r="C83" s="66" t="s">
        <v>132</v>
      </c>
      <c r="D83" s="27" t="s">
        <v>131</v>
      </c>
      <c r="E83" s="63" t="s">
        <v>188</v>
      </c>
      <c r="F83" s="63">
        <v>124431200</v>
      </c>
      <c r="G83" s="64">
        <v>45730</v>
      </c>
      <c r="H83" s="49">
        <v>4054.02</v>
      </c>
      <c r="I83" s="65">
        <v>0</v>
      </c>
      <c r="J83" s="63" t="s">
        <v>188</v>
      </c>
      <c r="K83" s="63">
        <v>124431200</v>
      </c>
      <c r="L83" s="64">
        <v>45747</v>
      </c>
      <c r="M83" s="49">
        <v>4054.02</v>
      </c>
      <c r="N83" s="65">
        <v>0</v>
      </c>
    </row>
    <row r="84" spans="1:14" ht="16.5" x14ac:dyDescent="0.3">
      <c r="A84" s="14" t="s">
        <v>155</v>
      </c>
      <c r="B84" s="19" t="s">
        <v>182</v>
      </c>
      <c r="C84" s="66" t="s">
        <v>136</v>
      </c>
      <c r="D84" s="27" t="s">
        <v>135</v>
      </c>
      <c r="E84" s="63" t="s">
        <v>188</v>
      </c>
      <c r="F84" s="63">
        <v>124431200</v>
      </c>
      <c r="G84" s="64">
        <v>45730</v>
      </c>
      <c r="H84" s="49">
        <v>4567.82</v>
      </c>
      <c r="I84" s="65">
        <v>0</v>
      </c>
      <c r="J84" s="63" t="s">
        <v>188</v>
      </c>
      <c r="K84" s="63">
        <v>124431200</v>
      </c>
      <c r="L84" s="64">
        <v>45747</v>
      </c>
      <c r="M84" s="49">
        <v>4567.82</v>
      </c>
      <c r="N84" s="65">
        <v>0</v>
      </c>
    </row>
    <row r="85" spans="1:14" ht="16.5" x14ac:dyDescent="0.3">
      <c r="A85" s="14" t="s">
        <v>155</v>
      </c>
      <c r="B85" s="19" t="s">
        <v>186</v>
      </c>
      <c r="C85" s="66" t="s">
        <v>147</v>
      </c>
      <c r="D85" s="27" t="s">
        <v>139</v>
      </c>
      <c r="E85" s="63" t="s">
        <v>188</v>
      </c>
      <c r="F85" s="63">
        <v>124431200</v>
      </c>
      <c r="G85" s="64">
        <v>45730</v>
      </c>
      <c r="H85" s="49">
        <v>3897</v>
      </c>
      <c r="I85" s="65">
        <v>0</v>
      </c>
      <c r="J85" s="63" t="s">
        <v>188</v>
      </c>
      <c r="K85" s="63">
        <v>124431200</v>
      </c>
      <c r="L85" s="64">
        <v>45747</v>
      </c>
      <c r="M85" s="49">
        <v>3897</v>
      </c>
      <c r="N85" s="65">
        <v>0</v>
      </c>
    </row>
    <row r="86" spans="1:14" ht="16.5" x14ac:dyDescent="0.3">
      <c r="A86" s="14" t="s">
        <v>155</v>
      </c>
      <c r="B86" s="19" t="s">
        <v>184</v>
      </c>
      <c r="C86" s="66" t="s">
        <v>144</v>
      </c>
      <c r="D86" s="27" t="s">
        <v>143</v>
      </c>
      <c r="E86" s="63" t="s">
        <v>188</v>
      </c>
      <c r="F86" s="63">
        <v>124431200</v>
      </c>
      <c r="G86" s="64">
        <v>45730</v>
      </c>
      <c r="H86" s="49">
        <v>3880</v>
      </c>
      <c r="I86" s="65">
        <v>0</v>
      </c>
      <c r="J86" s="63" t="s">
        <v>188</v>
      </c>
      <c r="K86" s="63">
        <v>124431200</v>
      </c>
      <c r="L86" s="64">
        <v>45747</v>
      </c>
      <c r="M86" s="49">
        <v>3880</v>
      </c>
      <c r="N86" s="65">
        <v>0</v>
      </c>
    </row>
    <row r="87" spans="1:14" ht="16.5" x14ac:dyDescent="0.3">
      <c r="A87" s="14" t="s">
        <v>155</v>
      </c>
      <c r="B87" s="19" t="s">
        <v>183</v>
      </c>
      <c r="C87" s="66" t="s">
        <v>140</v>
      </c>
      <c r="D87" s="66" t="s">
        <v>150</v>
      </c>
      <c r="E87" s="63" t="s">
        <v>188</v>
      </c>
      <c r="F87" s="63">
        <v>124431200</v>
      </c>
      <c r="G87" s="64">
        <v>45730</v>
      </c>
      <c r="H87" s="49">
        <v>3880</v>
      </c>
      <c r="I87" s="65">
        <v>0</v>
      </c>
      <c r="J87" s="63" t="s">
        <v>188</v>
      </c>
      <c r="K87" s="63">
        <v>124431200</v>
      </c>
      <c r="L87" s="64">
        <v>45747</v>
      </c>
      <c r="M87" s="49">
        <v>3880</v>
      </c>
      <c r="N87" s="65">
        <v>0</v>
      </c>
    </row>
    <row r="88" spans="1:14" ht="16.5" x14ac:dyDescent="0.3">
      <c r="A88" s="14" t="s">
        <v>155</v>
      </c>
      <c r="B88" s="19" t="s">
        <v>185</v>
      </c>
      <c r="C88" s="66" t="s">
        <v>156</v>
      </c>
      <c r="D88" s="27" t="s">
        <v>146</v>
      </c>
      <c r="E88" s="63" t="s">
        <v>188</v>
      </c>
      <c r="F88" s="63">
        <v>124431200</v>
      </c>
      <c r="G88" s="64">
        <v>45730</v>
      </c>
      <c r="H88" s="49">
        <v>1091</v>
      </c>
      <c r="I88" s="65">
        <v>0</v>
      </c>
      <c r="J88" s="63" t="s">
        <v>188</v>
      </c>
      <c r="K88" s="63">
        <v>124431200</v>
      </c>
      <c r="L88" s="64">
        <v>45747</v>
      </c>
      <c r="M88" s="49">
        <v>2737.5</v>
      </c>
      <c r="N88" s="65">
        <v>0</v>
      </c>
    </row>
    <row r="89" spans="1:14" ht="16.5" x14ac:dyDescent="0.3">
      <c r="A89" s="128" t="s">
        <v>193</v>
      </c>
      <c r="B89" s="129" t="s">
        <v>157</v>
      </c>
      <c r="C89" s="130" t="s">
        <v>33</v>
      </c>
      <c r="D89" s="131" t="s">
        <v>32</v>
      </c>
      <c r="E89" s="132" t="s">
        <v>188</v>
      </c>
      <c r="F89" s="132">
        <v>124431200</v>
      </c>
      <c r="G89" s="133">
        <v>45761</v>
      </c>
      <c r="H89" s="134">
        <v>11622.27</v>
      </c>
      <c r="I89" s="135">
        <v>0</v>
      </c>
      <c r="J89" s="132" t="s">
        <v>188</v>
      </c>
      <c r="K89" s="132">
        <v>124431200</v>
      </c>
      <c r="L89" s="133">
        <v>45777</v>
      </c>
      <c r="M89" s="134">
        <v>11622.27</v>
      </c>
      <c r="N89" s="135">
        <v>0</v>
      </c>
    </row>
    <row r="90" spans="1:14" ht="16.5" x14ac:dyDescent="0.3">
      <c r="A90" s="128" t="s">
        <v>193</v>
      </c>
      <c r="B90" s="129" t="s">
        <v>158</v>
      </c>
      <c r="C90" s="130" t="s">
        <v>38</v>
      </c>
      <c r="D90" s="131" t="s">
        <v>37</v>
      </c>
      <c r="E90" s="132" t="s">
        <v>188</v>
      </c>
      <c r="F90" s="132">
        <v>124431200</v>
      </c>
      <c r="G90" s="133">
        <v>45761</v>
      </c>
      <c r="H90" s="134">
        <v>5721.75</v>
      </c>
      <c r="I90" s="135">
        <v>0</v>
      </c>
      <c r="J90" s="132" t="s">
        <v>188</v>
      </c>
      <c r="K90" s="132">
        <v>124431200</v>
      </c>
      <c r="L90" s="133">
        <v>45777</v>
      </c>
      <c r="M90" s="134">
        <v>5721.75</v>
      </c>
      <c r="N90" s="135">
        <v>0</v>
      </c>
    </row>
    <row r="91" spans="1:14" ht="16.5" x14ac:dyDescent="0.3">
      <c r="A91" s="128" t="s">
        <v>193</v>
      </c>
      <c r="B91" s="129" t="s">
        <v>159</v>
      </c>
      <c r="C91" s="130" t="s">
        <v>42</v>
      </c>
      <c r="D91" s="131" t="s">
        <v>41</v>
      </c>
      <c r="E91" s="132" t="s">
        <v>188</v>
      </c>
      <c r="F91" s="132">
        <v>124431200</v>
      </c>
      <c r="G91" s="133">
        <v>45761</v>
      </c>
      <c r="H91" s="134">
        <v>9141.65</v>
      </c>
      <c r="I91" s="135">
        <v>0</v>
      </c>
      <c r="J91" s="132" t="s">
        <v>188</v>
      </c>
      <c r="K91" s="132">
        <v>124431200</v>
      </c>
      <c r="L91" s="133">
        <v>45777</v>
      </c>
      <c r="M91" s="134">
        <v>9141.65</v>
      </c>
      <c r="N91" s="135">
        <v>0</v>
      </c>
    </row>
    <row r="92" spans="1:14" ht="16.5" x14ac:dyDescent="0.3">
      <c r="A92" s="128" t="s">
        <v>193</v>
      </c>
      <c r="B92" s="129" t="s">
        <v>160</v>
      </c>
      <c r="C92" s="130" t="s">
        <v>46</v>
      </c>
      <c r="D92" s="131" t="s">
        <v>45</v>
      </c>
      <c r="E92" s="132" t="s">
        <v>188</v>
      </c>
      <c r="F92" s="132">
        <v>124431200</v>
      </c>
      <c r="G92" s="133">
        <v>45761</v>
      </c>
      <c r="H92" s="134">
        <v>4782.3900000000003</v>
      </c>
      <c r="I92" s="135">
        <v>0</v>
      </c>
      <c r="J92" s="132" t="s">
        <v>188</v>
      </c>
      <c r="K92" s="132">
        <v>124431200</v>
      </c>
      <c r="L92" s="133">
        <v>45777</v>
      </c>
      <c r="M92" s="134">
        <v>4782.3900000000003</v>
      </c>
      <c r="N92" s="135">
        <v>0</v>
      </c>
    </row>
    <row r="93" spans="1:14" ht="16.5" x14ac:dyDescent="0.3">
      <c r="A93" s="128" t="s">
        <v>193</v>
      </c>
      <c r="B93" s="129" t="s">
        <v>161</v>
      </c>
      <c r="C93" s="130" t="s">
        <v>50</v>
      </c>
      <c r="D93" s="131" t="s">
        <v>49</v>
      </c>
      <c r="E93" s="132" t="s">
        <v>188</v>
      </c>
      <c r="F93" s="132">
        <v>124431200</v>
      </c>
      <c r="G93" s="133">
        <v>45761</v>
      </c>
      <c r="H93" s="134">
        <v>4648.8900000000003</v>
      </c>
      <c r="I93" s="135">
        <v>0</v>
      </c>
      <c r="J93" s="132" t="s">
        <v>188</v>
      </c>
      <c r="K93" s="132">
        <v>124431200</v>
      </c>
      <c r="L93" s="133">
        <v>45777</v>
      </c>
      <c r="M93" s="134">
        <v>4648.8900000000003</v>
      </c>
      <c r="N93" s="135">
        <v>0</v>
      </c>
    </row>
    <row r="94" spans="1:14" ht="16.5" x14ac:dyDescent="0.3">
      <c r="A94" s="128" t="s">
        <v>193</v>
      </c>
      <c r="B94" s="129" t="s">
        <v>189</v>
      </c>
      <c r="C94" s="130" t="s">
        <v>190</v>
      </c>
      <c r="D94" s="131" t="s">
        <v>191</v>
      </c>
      <c r="E94" s="132" t="s">
        <v>188</v>
      </c>
      <c r="F94" s="132">
        <v>124431200</v>
      </c>
      <c r="G94" s="133">
        <v>45761</v>
      </c>
      <c r="H94" s="134">
        <v>4172.09</v>
      </c>
      <c r="I94" s="135"/>
      <c r="J94" s="132" t="s">
        <v>188</v>
      </c>
      <c r="K94" s="132">
        <v>124431200</v>
      </c>
      <c r="L94" s="133">
        <v>45777</v>
      </c>
      <c r="M94" s="134">
        <v>4172.09</v>
      </c>
      <c r="N94" s="135"/>
    </row>
    <row r="95" spans="1:14" ht="16.5" x14ac:dyDescent="0.3">
      <c r="A95" s="128" t="s">
        <v>193</v>
      </c>
      <c r="B95" s="129" t="s">
        <v>163</v>
      </c>
      <c r="C95" s="130" t="s">
        <v>58</v>
      </c>
      <c r="D95" s="131" t="s">
        <v>57</v>
      </c>
      <c r="E95" s="132" t="s">
        <v>188</v>
      </c>
      <c r="F95" s="132">
        <v>124431200</v>
      </c>
      <c r="G95" s="133">
        <v>45761</v>
      </c>
      <c r="H95" s="134">
        <v>4014.1</v>
      </c>
      <c r="I95" s="135">
        <v>0</v>
      </c>
      <c r="J95" s="132" t="s">
        <v>188</v>
      </c>
      <c r="K95" s="132">
        <v>124431200</v>
      </c>
      <c r="L95" s="133">
        <v>45777</v>
      </c>
      <c r="M95" s="134">
        <v>4014.1</v>
      </c>
      <c r="N95" s="135">
        <v>0</v>
      </c>
    </row>
    <row r="96" spans="1:14" ht="16.5" x14ac:dyDescent="0.3">
      <c r="A96" s="291" t="s">
        <v>193</v>
      </c>
      <c r="B96" s="160" t="s">
        <v>164</v>
      </c>
      <c r="C96" s="292" t="s">
        <v>62</v>
      </c>
      <c r="D96" s="165" t="s">
        <v>61</v>
      </c>
      <c r="E96" s="293" t="s">
        <v>188</v>
      </c>
      <c r="F96" s="293">
        <v>124431200</v>
      </c>
      <c r="G96" s="294">
        <v>45761</v>
      </c>
      <c r="H96" s="295">
        <v>3766</v>
      </c>
      <c r="I96" s="296">
        <v>0</v>
      </c>
      <c r="J96" s="293" t="s">
        <v>188</v>
      </c>
      <c r="K96" s="293">
        <v>124431200</v>
      </c>
      <c r="L96" s="294">
        <v>45777</v>
      </c>
      <c r="M96" s="295">
        <v>4035</v>
      </c>
      <c r="N96" s="296">
        <v>0</v>
      </c>
    </row>
    <row r="97" spans="1:14" ht="16.5" x14ac:dyDescent="0.3">
      <c r="A97" s="128" t="s">
        <v>193</v>
      </c>
      <c r="B97" s="129" t="s">
        <v>165</v>
      </c>
      <c r="C97" s="130" t="s">
        <v>66</v>
      </c>
      <c r="D97" s="131" t="s">
        <v>65</v>
      </c>
      <c r="E97" s="132" t="s">
        <v>188</v>
      </c>
      <c r="F97" s="132">
        <v>124431200</v>
      </c>
      <c r="G97" s="133">
        <v>45761</v>
      </c>
      <c r="H97" s="134">
        <v>3677.4</v>
      </c>
      <c r="I97" s="135">
        <v>0</v>
      </c>
      <c r="J97" s="132" t="s">
        <v>188</v>
      </c>
      <c r="K97" s="132">
        <v>124431200</v>
      </c>
      <c r="L97" s="133">
        <v>45777</v>
      </c>
      <c r="M97" s="134">
        <v>3677.4</v>
      </c>
      <c r="N97" s="135">
        <v>0</v>
      </c>
    </row>
    <row r="98" spans="1:14" ht="16.5" x14ac:dyDescent="0.3">
      <c r="A98" s="128" t="s">
        <v>193</v>
      </c>
      <c r="B98" s="129" t="s">
        <v>166</v>
      </c>
      <c r="C98" s="130" t="s">
        <v>70</v>
      </c>
      <c r="D98" s="131" t="s">
        <v>69</v>
      </c>
      <c r="E98" s="132" t="s">
        <v>188</v>
      </c>
      <c r="F98" s="132">
        <v>124431200</v>
      </c>
      <c r="G98" s="133">
        <v>45761</v>
      </c>
      <c r="H98" s="134">
        <v>3677.5</v>
      </c>
      <c r="I98" s="135">
        <v>0</v>
      </c>
      <c r="J98" s="132" t="s">
        <v>188</v>
      </c>
      <c r="K98" s="132">
        <v>124431200</v>
      </c>
      <c r="L98" s="133">
        <v>45777</v>
      </c>
      <c r="M98" s="134">
        <v>3677.5</v>
      </c>
      <c r="N98" s="135">
        <v>0</v>
      </c>
    </row>
    <row r="99" spans="1:14" ht="16.5" x14ac:dyDescent="0.3">
      <c r="A99" s="128" t="s">
        <v>193</v>
      </c>
      <c r="B99" s="129" t="s">
        <v>167</v>
      </c>
      <c r="C99" s="136" t="s">
        <v>74</v>
      </c>
      <c r="D99" s="131" t="s">
        <v>73</v>
      </c>
      <c r="E99" s="132" t="s">
        <v>188</v>
      </c>
      <c r="F99" s="132">
        <v>124431200</v>
      </c>
      <c r="G99" s="133">
        <v>45761</v>
      </c>
      <c r="H99" s="134">
        <v>5000</v>
      </c>
      <c r="I99" s="135">
        <v>0</v>
      </c>
      <c r="J99" s="132" t="s">
        <v>188</v>
      </c>
      <c r="K99" s="132">
        <v>124431200</v>
      </c>
      <c r="L99" s="133">
        <v>45777</v>
      </c>
      <c r="M99" s="134">
        <v>5000</v>
      </c>
      <c r="N99" s="135">
        <v>0</v>
      </c>
    </row>
    <row r="100" spans="1:14" ht="16.5" x14ac:dyDescent="0.3">
      <c r="A100" s="128" t="s">
        <v>193</v>
      </c>
      <c r="B100" s="129" t="s">
        <v>168</v>
      </c>
      <c r="C100" s="130" t="s">
        <v>78</v>
      </c>
      <c r="D100" s="131" t="s">
        <v>77</v>
      </c>
      <c r="E100" s="132" t="s">
        <v>188</v>
      </c>
      <c r="F100" s="132">
        <v>124431200</v>
      </c>
      <c r="G100" s="133">
        <v>45761</v>
      </c>
      <c r="H100" s="134">
        <v>3500</v>
      </c>
      <c r="I100" s="135">
        <v>0</v>
      </c>
      <c r="J100" s="132" t="s">
        <v>188</v>
      </c>
      <c r="K100" s="132">
        <v>124431200</v>
      </c>
      <c r="L100" s="133">
        <v>45777</v>
      </c>
      <c r="M100" s="134">
        <v>3500</v>
      </c>
      <c r="N100" s="135">
        <v>0</v>
      </c>
    </row>
    <row r="101" spans="1:14" ht="16.5" x14ac:dyDescent="0.3">
      <c r="A101" s="128" t="s">
        <v>193</v>
      </c>
      <c r="B101" s="129" t="s">
        <v>169</v>
      </c>
      <c r="C101" s="130" t="s">
        <v>82</v>
      </c>
      <c r="D101" s="131" t="s">
        <v>81</v>
      </c>
      <c r="E101" s="132" t="s">
        <v>188</v>
      </c>
      <c r="F101" s="132">
        <v>124431200</v>
      </c>
      <c r="G101" s="133">
        <v>45761</v>
      </c>
      <c r="H101" s="134">
        <v>4004.72</v>
      </c>
      <c r="I101" s="135">
        <v>0</v>
      </c>
      <c r="J101" s="132" t="s">
        <v>188</v>
      </c>
      <c r="K101" s="132">
        <v>124431200</v>
      </c>
      <c r="L101" s="133">
        <v>45777</v>
      </c>
      <c r="M101" s="134">
        <v>4004.72</v>
      </c>
      <c r="N101" s="135">
        <v>0</v>
      </c>
    </row>
    <row r="102" spans="1:14" ht="16.5" x14ac:dyDescent="0.3">
      <c r="A102" s="128" t="s">
        <v>193</v>
      </c>
      <c r="B102" s="129" t="s">
        <v>170</v>
      </c>
      <c r="C102" s="130" t="s">
        <v>86</v>
      </c>
      <c r="D102" s="131" t="s">
        <v>85</v>
      </c>
      <c r="E102" s="132" t="s">
        <v>188</v>
      </c>
      <c r="F102" s="132">
        <v>124431200</v>
      </c>
      <c r="G102" s="133">
        <v>45761</v>
      </c>
      <c r="H102" s="134">
        <v>3993.05</v>
      </c>
      <c r="I102" s="135">
        <v>0</v>
      </c>
      <c r="J102" s="132" t="s">
        <v>188</v>
      </c>
      <c r="K102" s="132">
        <v>124431200</v>
      </c>
      <c r="L102" s="133">
        <v>45777</v>
      </c>
      <c r="M102" s="134">
        <v>3993.05</v>
      </c>
      <c r="N102" s="135">
        <v>0</v>
      </c>
    </row>
    <row r="103" spans="1:14" ht="16.5" x14ac:dyDescent="0.3">
      <c r="A103" s="128" t="s">
        <v>193</v>
      </c>
      <c r="B103" s="129" t="s">
        <v>171</v>
      </c>
      <c r="C103" s="130" t="s">
        <v>91</v>
      </c>
      <c r="D103" s="131" t="s">
        <v>90</v>
      </c>
      <c r="E103" s="132" t="s">
        <v>188</v>
      </c>
      <c r="F103" s="132">
        <v>124431200</v>
      </c>
      <c r="G103" s="133">
        <v>45761</v>
      </c>
      <c r="H103" s="134">
        <v>3880.04</v>
      </c>
      <c r="I103" s="135">
        <v>0</v>
      </c>
      <c r="J103" s="132" t="s">
        <v>188</v>
      </c>
      <c r="K103" s="132">
        <v>124431200</v>
      </c>
      <c r="L103" s="133">
        <v>45777</v>
      </c>
      <c r="M103" s="134">
        <v>3880.04</v>
      </c>
      <c r="N103" s="135">
        <v>0</v>
      </c>
    </row>
    <row r="104" spans="1:14" ht="16.5" x14ac:dyDescent="0.3">
      <c r="A104" s="128" t="s">
        <v>193</v>
      </c>
      <c r="B104" s="129" t="s">
        <v>172</v>
      </c>
      <c r="C104" s="130" t="s">
        <v>95</v>
      </c>
      <c r="D104" s="131" t="s">
        <v>94</v>
      </c>
      <c r="E104" s="132" t="s">
        <v>188</v>
      </c>
      <c r="F104" s="132">
        <v>124431200</v>
      </c>
      <c r="G104" s="133">
        <v>45761</v>
      </c>
      <c r="H104" s="134">
        <v>3428.37</v>
      </c>
      <c r="I104" s="135">
        <v>0</v>
      </c>
      <c r="J104" s="132" t="s">
        <v>188</v>
      </c>
      <c r="K104" s="132">
        <v>124431200</v>
      </c>
      <c r="L104" s="133">
        <v>45777</v>
      </c>
      <c r="M104" s="134">
        <v>3428.37</v>
      </c>
      <c r="N104" s="135">
        <v>0</v>
      </c>
    </row>
    <row r="105" spans="1:14" ht="16.5" x14ac:dyDescent="0.3">
      <c r="A105" s="128" t="s">
        <v>193</v>
      </c>
      <c r="B105" s="129" t="s">
        <v>173</v>
      </c>
      <c r="C105" s="130" t="s">
        <v>99</v>
      </c>
      <c r="D105" s="131" t="s">
        <v>98</v>
      </c>
      <c r="E105" s="132" t="s">
        <v>188</v>
      </c>
      <c r="F105" s="132">
        <v>124431200</v>
      </c>
      <c r="G105" s="133">
        <v>45761</v>
      </c>
      <c r="H105" s="134">
        <v>2737.93</v>
      </c>
      <c r="I105" s="135">
        <v>0</v>
      </c>
      <c r="J105" s="132" t="s">
        <v>188</v>
      </c>
      <c r="K105" s="132">
        <v>124431200</v>
      </c>
      <c r="L105" s="133">
        <v>45777</v>
      </c>
      <c r="M105" s="134">
        <v>2737.93</v>
      </c>
      <c r="N105" s="135">
        <v>0</v>
      </c>
    </row>
    <row r="106" spans="1:14" ht="16.5" x14ac:dyDescent="0.3">
      <c r="A106" s="128" t="s">
        <v>193</v>
      </c>
      <c r="B106" s="129" t="s">
        <v>174</v>
      </c>
      <c r="C106" s="130" t="s">
        <v>103</v>
      </c>
      <c r="D106" s="131" t="s">
        <v>102</v>
      </c>
      <c r="E106" s="132" t="s">
        <v>188</v>
      </c>
      <c r="F106" s="132">
        <v>124431200</v>
      </c>
      <c r="G106" s="133">
        <v>45761</v>
      </c>
      <c r="H106" s="134">
        <v>3993.05</v>
      </c>
      <c r="I106" s="135">
        <v>0</v>
      </c>
      <c r="J106" s="132" t="s">
        <v>188</v>
      </c>
      <c r="K106" s="132">
        <v>124431200</v>
      </c>
      <c r="L106" s="133">
        <v>45777</v>
      </c>
      <c r="M106" s="134">
        <v>3993.05</v>
      </c>
      <c r="N106" s="135">
        <v>0</v>
      </c>
    </row>
    <row r="107" spans="1:14" ht="16.5" x14ac:dyDescent="0.3">
      <c r="A107" s="128" t="s">
        <v>193</v>
      </c>
      <c r="B107" s="129" t="s">
        <v>175</v>
      </c>
      <c r="C107" s="130" t="s">
        <v>107</v>
      </c>
      <c r="D107" s="131" t="s">
        <v>106</v>
      </c>
      <c r="E107" s="132" t="s">
        <v>188</v>
      </c>
      <c r="F107" s="132">
        <v>124431200</v>
      </c>
      <c r="G107" s="133">
        <v>45761</v>
      </c>
      <c r="H107" s="134">
        <v>3880.04</v>
      </c>
      <c r="I107" s="135">
        <v>0</v>
      </c>
      <c r="J107" s="132" t="s">
        <v>188</v>
      </c>
      <c r="K107" s="132">
        <v>124431200</v>
      </c>
      <c r="L107" s="133">
        <v>45777</v>
      </c>
      <c r="M107" s="134">
        <v>3880.04</v>
      </c>
      <c r="N107" s="135">
        <v>0</v>
      </c>
    </row>
    <row r="108" spans="1:14" ht="16.5" x14ac:dyDescent="0.3">
      <c r="A108" s="128" t="s">
        <v>193</v>
      </c>
      <c r="B108" s="129" t="s">
        <v>176</v>
      </c>
      <c r="C108" s="130" t="s">
        <v>111</v>
      </c>
      <c r="D108" s="131" t="s">
        <v>110</v>
      </c>
      <c r="E108" s="132" t="s">
        <v>188</v>
      </c>
      <c r="F108" s="132">
        <v>124431200</v>
      </c>
      <c r="G108" s="133">
        <v>45761</v>
      </c>
      <c r="H108" s="134">
        <v>2737.93</v>
      </c>
      <c r="I108" s="135">
        <v>0</v>
      </c>
      <c r="J108" s="132" t="s">
        <v>188</v>
      </c>
      <c r="K108" s="132">
        <v>124431200</v>
      </c>
      <c r="L108" s="133">
        <v>45777</v>
      </c>
      <c r="M108" s="134">
        <v>2737.93</v>
      </c>
      <c r="N108" s="135">
        <v>0</v>
      </c>
    </row>
    <row r="109" spans="1:14" ht="16.5" x14ac:dyDescent="0.3">
      <c r="A109" s="291" t="s">
        <v>193</v>
      </c>
      <c r="B109" s="160" t="s">
        <v>177</v>
      </c>
      <c r="C109" s="292" t="s">
        <v>115</v>
      </c>
      <c r="D109" s="165" t="s">
        <v>114</v>
      </c>
      <c r="E109" s="293" t="s">
        <v>188</v>
      </c>
      <c r="F109" s="293">
        <v>124431200</v>
      </c>
      <c r="G109" s="294">
        <v>45761</v>
      </c>
      <c r="H109" s="295">
        <v>8075.51</v>
      </c>
      <c r="I109" s="296">
        <v>0</v>
      </c>
      <c r="J109" s="293" t="s">
        <v>188</v>
      </c>
      <c r="K109" s="293">
        <v>124431200</v>
      </c>
      <c r="L109" s="294">
        <v>45777</v>
      </c>
      <c r="M109" s="295">
        <v>8687.17</v>
      </c>
      <c r="N109" s="296">
        <v>0</v>
      </c>
    </row>
    <row r="110" spans="1:14" ht="16.5" x14ac:dyDescent="0.3">
      <c r="A110" s="128" t="s">
        <v>193</v>
      </c>
      <c r="B110" s="129" t="s">
        <v>178</v>
      </c>
      <c r="C110" s="130" t="s">
        <v>120</v>
      </c>
      <c r="D110" s="131" t="s">
        <v>119</v>
      </c>
      <c r="E110" s="132" t="s">
        <v>188</v>
      </c>
      <c r="F110" s="132">
        <v>124431200</v>
      </c>
      <c r="G110" s="133">
        <v>45761</v>
      </c>
      <c r="H110" s="134">
        <v>3621.33</v>
      </c>
      <c r="I110" s="135">
        <v>0</v>
      </c>
      <c r="J110" s="132" t="s">
        <v>188</v>
      </c>
      <c r="K110" s="132">
        <v>124431200</v>
      </c>
      <c r="L110" s="133">
        <v>45777</v>
      </c>
      <c r="M110" s="134">
        <v>3880.05</v>
      </c>
      <c r="N110" s="135">
        <v>0</v>
      </c>
    </row>
    <row r="111" spans="1:14" ht="16.5" x14ac:dyDescent="0.3">
      <c r="A111" s="291" t="s">
        <v>193</v>
      </c>
      <c r="B111" s="160" t="s">
        <v>179</v>
      </c>
      <c r="C111" s="292" t="s">
        <v>124</v>
      </c>
      <c r="D111" s="165" t="s">
        <v>123</v>
      </c>
      <c r="E111" s="293" t="s">
        <v>188</v>
      </c>
      <c r="F111" s="293">
        <v>124431200</v>
      </c>
      <c r="G111" s="294">
        <v>45761</v>
      </c>
      <c r="H111" s="295">
        <v>3880.05</v>
      </c>
      <c r="I111" s="296">
        <v>0</v>
      </c>
      <c r="J111" s="293" t="s">
        <v>188</v>
      </c>
      <c r="K111" s="293">
        <v>124431200</v>
      </c>
      <c r="L111" s="294">
        <v>45777</v>
      </c>
      <c r="M111" s="295">
        <v>3880.05</v>
      </c>
      <c r="N111" s="296">
        <v>0</v>
      </c>
    </row>
    <row r="112" spans="1:14" ht="16.5" x14ac:dyDescent="0.3">
      <c r="A112" s="128" t="s">
        <v>193</v>
      </c>
      <c r="B112" s="129" t="s">
        <v>180</v>
      </c>
      <c r="C112" s="130" t="s">
        <v>128</v>
      </c>
      <c r="D112" s="131" t="s">
        <v>127</v>
      </c>
      <c r="E112" s="132" t="s">
        <v>188</v>
      </c>
      <c r="F112" s="132">
        <v>124431200</v>
      </c>
      <c r="G112" s="133">
        <v>45761</v>
      </c>
      <c r="H112" s="134">
        <v>5349.81</v>
      </c>
      <c r="I112" s="135">
        <v>0</v>
      </c>
      <c r="J112" s="132" t="s">
        <v>188</v>
      </c>
      <c r="K112" s="132">
        <v>124431200</v>
      </c>
      <c r="L112" s="133">
        <v>45777</v>
      </c>
      <c r="M112" s="134">
        <v>5349.8</v>
      </c>
      <c r="N112" s="135">
        <v>0</v>
      </c>
    </row>
    <row r="113" spans="1:14" ht="16.5" x14ac:dyDescent="0.3">
      <c r="A113" s="128" t="s">
        <v>193</v>
      </c>
      <c r="B113" s="129" t="s">
        <v>181</v>
      </c>
      <c r="C113" s="130" t="s">
        <v>132</v>
      </c>
      <c r="D113" s="131" t="s">
        <v>131</v>
      </c>
      <c r="E113" s="132" t="s">
        <v>188</v>
      </c>
      <c r="F113" s="132">
        <v>124431200</v>
      </c>
      <c r="G113" s="133">
        <v>45761</v>
      </c>
      <c r="H113" s="134">
        <v>4054.02</v>
      </c>
      <c r="I113" s="135">
        <v>0</v>
      </c>
      <c r="J113" s="132" t="s">
        <v>188</v>
      </c>
      <c r="K113" s="132">
        <v>124431200</v>
      </c>
      <c r="L113" s="133">
        <v>45777</v>
      </c>
      <c r="M113" s="134">
        <v>4054.02</v>
      </c>
      <c r="N113" s="135">
        <v>0</v>
      </c>
    </row>
    <row r="114" spans="1:14" ht="16.5" x14ac:dyDescent="0.3">
      <c r="A114" s="128" t="s">
        <v>193</v>
      </c>
      <c r="B114" s="129" t="s">
        <v>182</v>
      </c>
      <c r="C114" s="130" t="s">
        <v>136</v>
      </c>
      <c r="D114" s="131" t="s">
        <v>135</v>
      </c>
      <c r="E114" s="132" t="s">
        <v>188</v>
      </c>
      <c r="F114" s="132">
        <v>124431200</v>
      </c>
      <c r="G114" s="133">
        <v>45761</v>
      </c>
      <c r="H114" s="134">
        <v>4567.82</v>
      </c>
      <c r="I114" s="135">
        <v>0</v>
      </c>
      <c r="J114" s="132" t="s">
        <v>188</v>
      </c>
      <c r="K114" s="132">
        <v>124431200</v>
      </c>
      <c r="L114" s="133">
        <v>45777</v>
      </c>
      <c r="M114" s="134">
        <v>4567.8100000000004</v>
      </c>
      <c r="N114" s="135">
        <v>0</v>
      </c>
    </row>
    <row r="115" spans="1:14" ht="16.5" x14ac:dyDescent="0.3">
      <c r="A115" s="128" t="s">
        <v>193</v>
      </c>
      <c r="B115" s="129" t="s">
        <v>194</v>
      </c>
      <c r="C115" s="130" t="s">
        <v>195</v>
      </c>
      <c r="D115" s="131" t="s">
        <v>196</v>
      </c>
      <c r="E115" s="132" t="s">
        <v>188</v>
      </c>
      <c r="F115" s="132">
        <v>124431200</v>
      </c>
      <c r="G115" s="133">
        <v>45761</v>
      </c>
      <c r="H115" s="134">
        <v>3897</v>
      </c>
      <c r="I115" s="135">
        <v>0</v>
      </c>
      <c r="J115" s="132" t="s">
        <v>188</v>
      </c>
      <c r="K115" s="132">
        <v>124431200</v>
      </c>
      <c r="L115" s="133">
        <v>45777</v>
      </c>
      <c r="M115" s="134">
        <v>3897</v>
      </c>
      <c r="N115" s="135">
        <v>0</v>
      </c>
    </row>
    <row r="116" spans="1:14" ht="16.5" x14ac:dyDescent="0.3">
      <c r="A116" s="128" t="s">
        <v>193</v>
      </c>
      <c r="B116" s="129" t="s">
        <v>184</v>
      </c>
      <c r="C116" s="130" t="s">
        <v>144</v>
      </c>
      <c r="D116" s="131" t="s">
        <v>143</v>
      </c>
      <c r="E116" s="132" t="s">
        <v>188</v>
      </c>
      <c r="F116" s="132">
        <v>124431200</v>
      </c>
      <c r="G116" s="133">
        <v>45761</v>
      </c>
      <c r="H116" s="134">
        <v>3880</v>
      </c>
      <c r="I116" s="135">
        <v>0</v>
      </c>
      <c r="J116" s="132" t="s">
        <v>188</v>
      </c>
      <c r="K116" s="132">
        <v>124431200</v>
      </c>
      <c r="L116" s="133">
        <v>45777</v>
      </c>
      <c r="M116" s="134">
        <v>3880</v>
      </c>
      <c r="N116" s="135">
        <v>0</v>
      </c>
    </row>
    <row r="117" spans="1:14" ht="16.5" x14ac:dyDescent="0.3">
      <c r="A117" s="128" t="s">
        <v>193</v>
      </c>
      <c r="B117" s="129" t="s">
        <v>183</v>
      </c>
      <c r="C117" s="130" t="s">
        <v>140</v>
      </c>
      <c r="D117" s="130" t="s">
        <v>150</v>
      </c>
      <c r="E117" s="132" t="s">
        <v>188</v>
      </c>
      <c r="F117" s="132">
        <v>124431200</v>
      </c>
      <c r="G117" s="133">
        <v>45761</v>
      </c>
      <c r="H117" s="134">
        <v>3880</v>
      </c>
      <c r="I117" s="135">
        <v>0</v>
      </c>
      <c r="J117" s="132" t="s">
        <v>188</v>
      </c>
      <c r="K117" s="132">
        <v>124431200</v>
      </c>
      <c r="L117" s="133">
        <v>45777</v>
      </c>
      <c r="M117" s="134">
        <v>3880</v>
      </c>
      <c r="N117" s="135">
        <v>0</v>
      </c>
    </row>
    <row r="118" spans="1:14" ht="16.5" x14ac:dyDescent="0.3">
      <c r="A118" s="128" t="s">
        <v>193</v>
      </c>
      <c r="B118" s="129" t="s">
        <v>185</v>
      </c>
      <c r="C118" s="130" t="s">
        <v>156</v>
      </c>
      <c r="D118" s="131" t="s">
        <v>146</v>
      </c>
      <c r="E118" s="132" t="s">
        <v>188</v>
      </c>
      <c r="F118" s="132">
        <v>124431200</v>
      </c>
      <c r="G118" s="133">
        <v>45761</v>
      </c>
      <c r="H118" s="134">
        <v>2737.5</v>
      </c>
      <c r="I118" s="135">
        <v>0</v>
      </c>
      <c r="J118" s="132" t="s">
        <v>188</v>
      </c>
      <c r="K118" s="132">
        <v>124431200</v>
      </c>
      <c r="L118" s="133">
        <v>45777</v>
      </c>
      <c r="M118" s="134">
        <v>2737.5</v>
      </c>
      <c r="N118" s="135">
        <v>0</v>
      </c>
    </row>
    <row r="119" spans="1:14" ht="16.5" x14ac:dyDescent="0.3">
      <c r="A119" s="198" t="s">
        <v>197</v>
      </c>
      <c r="B119" s="199" t="s">
        <v>157</v>
      </c>
      <c r="C119" s="200" t="s">
        <v>33</v>
      </c>
      <c r="D119" s="201" t="s">
        <v>32</v>
      </c>
      <c r="E119" s="202" t="s">
        <v>188</v>
      </c>
      <c r="F119" s="202">
        <v>124431200</v>
      </c>
      <c r="G119" s="203">
        <v>45792</v>
      </c>
      <c r="H119" s="204">
        <v>11622.27</v>
      </c>
      <c r="I119" s="205">
        <v>0</v>
      </c>
      <c r="J119" s="202" t="s">
        <v>188</v>
      </c>
      <c r="K119" s="202">
        <v>124431200</v>
      </c>
      <c r="L119" s="203">
        <v>45807</v>
      </c>
      <c r="M119" s="204">
        <v>11622.27</v>
      </c>
      <c r="N119" s="205">
        <v>0</v>
      </c>
    </row>
    <row r="120" spans="1:14" ht="16.5" x14ac:dyDescent="0.3">
      <c r="A120" s="198" t="s">
        <v>197</v>
      </c>
      <c r="B120" s="199" t="s">
        <v>158</v>
      </c>
      <c r="C120" s="200" t="s">
        <v>38</v>
      </c>
      <c r="D120" s="201" t="s">
        <v>37</v>
      </c>
      <c r="E120" s="202" t="s">
        <v>188</v>
      </c>
      <c r="F120" s="202">
        <v>124431200</v>
      </c>
      <c r="G120" s="203">
        <v>45792</v>
      </c>
      <c r="H120" s="204">
        <v>5721.75</v>
      </c>
      <c r="I120" s="205">
        <v>0</v>
      </c>
      <c r="J120" s="202" t="s">
        <v>188</v>
      </c>
      <c r="K120" s="202">
        <v>124431200</v>
      </c>
      <c r="L120" s="203">
        <v>45807</v>
      </c>
      <c r="M120" s="204">
        <v>5721.75</v>
      </c>
      <c r="N120" s="205">
        <v>0</v>
      </c>
    </row>
    <row r="121" spans="1:14" ht="16.5" x14ac:dyDescent="0.3">
      <c r="A121" s="198" t="s">
        <v>197</v>
      </c>
      <c r="B121" s="199" t="s">
        <v>159</v>
      </c>
      <c r="C121" s="200" t="s">
        <v>42</v>
      </c>
      <c r="D121" s="201" t="s">
        <v>41</v>
      </c>
      <c r="E121" s="202" t="s">
        <v>188</v>
      </c>
      <c r="F121" s="202">
        <v>124431200</v>
      </c>
      <c r="G121" s="203">
        <v>45792</v>
      </c>
      <c r="H121" s="204">
        <v>9141.65</v>
      </c>
      <c r="I121" s="205">
        <v>0</v>
      </c>
      <c r="J121" s="202" t="s">
        <v>188</v>
      </c>
      <c r="K121" s="202">
        <v>124431200</v>
      </c>
      <c r="L121" s="203">
        <v>45807</v>
      </c>
      <c r="M121" s="204">
        <v>9141.65</v>
      </c>
      <c r="N121" s="205">
        <v>0</v>
      </c>
    </row>
    <row r="122" spans="1:14" ht="16.5" x14ac:dyDescent="0.3">
      <c r="A122" s="198" t="s">
        <v>197</v>
      </c>
      <c r="B122" s="199" t="s">
        <v>160</v>
      </c>
      <c r="C122" s="200" t="s">
        <v>46</v>
      </c>
      <c r="D122" s="201" t="s">
        <v>45</v>
      </c>
      <c r="E122" s="202" t="s">
        <v>188</v>
      </c>
      <c r="F122" s="202">
        <v>124431200</v>
      </c>
      <c r="G122" s="203">
        <v>45792</v>
      </c>
      <c r="H122" s="204">
        <v>4782.3900000000003</v>
      </c>
      <c r="I122" s="205">
        <v>0</v>
      </c>
      <c r="J122" s="202" t="s">
        <v>188</v>
      </c>
      <c r="K122" s="202">
        <v>124431200</v>
      </c>
      <c r="L122" s="203">
        <v>45807</v>
      </c>
      <c r="M122" s="204">
        <v>4782.3900000000003</v>
      </c>
      <c r="N122" s="205">
        <v>0</v>
      </c>
    </row>
    <row r="123" spans="1:14" ht="16.5" x14ac:dyDescent="0.3">
      <c r="A123" s="198" t="s">
        <v>197</v>
      </c>
      <c r="B123" s="199" t="s">
        <v>161</v>
      </c>
      <c r="C123" s="200" t="s">
        <v>50</v>
      </c>
      <c r="D123" s="201" t="s">
        <v>49</v>
      </c>
      <c r="E123" s="202" t="s">
        <v>188</v>
      </c>
      <c r="F123" s="202">
        <v>124431200</v>
      </c>
      <c r="G123" s="203">
        <v>45792</v>
      </c>
      <c r="H123" s="204">
        <v>4648.8900000000003</v>
      </c>
      <c r="I123" s="205">
        <v>0</v>
      </c>
      <c r="J123" s="202" t="s">
        <v>188</v>
      </c>
      <c r="K123" s="202">
        <v>124431200</v>
      </c>
      <c r="L123" s="203">
        <v>45807</v>
      </c>
      <c r="M123" s="204">
        <v>4648.8900000000003</v>
      </c>
      <c r="N123" s="205">
        <v>0</v>
      </c>
    </row>
    <row r="124" spans="1:14" ht="16.5" x14ac:dyDescent="0.3">
      <c r="A124" s="198" t="s">
        <v>197</v>
      </c>
      <c r="B124" s="199" t="s">
        <v>189</v>
      </c>
      <c r="C124" s="200" t="s">
        <v>190</v>
      </c>
      <c r="D124" s="201" t="s">
        <v>191</v>
      </c>
      <c r="E124" s="202" t="s">
        <v>188</v>
      </c>
      <c r="F124" s="202">
        <v>124431200</v>
      </c>
      <c r="G124" s="203">
        <v>45792</v>
      </c>
      <c r="H124" s="204">
        <v>4172.09</v>
      </c>
      <c r="I124" s="205"/>
      <c r="J124" s="202" t="s">
        <v>188</v>
      </c>
      <c r="K124" s="202">
        <v>124431200</v>
      </c>
      <c r="L124" s="203">
        <v>45807</v>
      </c>
      <c r="M124" s="204">
        <v>4172.09</v>
      </c>
      <c r="N124" s="205"/>
    </row>
    <row r="125" spans="1:14" ht="16.5" x14ac:dyDescent="0.3">
      <c r="A125" s="198" t="s">
        <v>197</v>
      </c>
      <c r="B125" s="199" t="s">
        <v>163</v>
      </c>
      <c r="C125" s="200" t="s">
        <v>58</v>
      </c>
      <c r="D125" s="201" t="s">
        <v>57</v>
      </c>
      <c r="E125" s="202" t="s">
        <v>188</v>
      </c>
      <c r="F125" s="202">
        <v>124431200</v>
      </c>
      <c r="G125" s="203">
        <v>45792</v>
      </c>
      <c r="H125" s="204">
        <v>4014.1</v>
      </c>
      <c r="I125" s="205">
        <v>0</v>
      </c>
      <c r="J125" s="202" t="s">
        <v>188</v>
      </c>
      <c r="K125" s="202">
        <v>124431200</v>
      </c>
      <c r="L125" s="203">
        <v>45807</v>
      </c>
      <c r="M125" s="204">
        <v>4014.1</v>
      </c>
      <c r="N125" s="205">
        <v>0</v>
      </c>
    </row>
    <row r="126" spans="1:14" ht="16.5" x14ac:dyDescent="0.3">
      <c r="A126" s="198" t="s">
        <v>197</v>
      </c>
      <c r="B126" s="199" t="s">
        <v>164</v>
      </c>
      <c r="C126" s="200" t="s">
        <v>62</v>
      </c>
      <c r="D126" s="201" t="s">
        <v>61</v>
      </c>
      <c r="E126" s="202" t="s">
        <v>188</v>
      </c>
      <c r="F126" s="202">
        <v>124431200</v>
      </c>
      <c r="G126" s="203">
        <v>45792</v>
      </c>
      <c r="H126" s="204">
        <v>4035</v>
      </c>
      <c r="I126" s="205">
        <v>0</v>
      </c>
      <c r="J126" s="202" t="s">
        <v>188</v>
      </c>
      <c r="K126" s="202">
        <v>124431200</v>
      </c>
      <c r="L126" s="203">
        <v>45807</v>
      </c>
      <c r="M126" s="204">
        <v>4035</v>
      </c>
      <c r="N126" s="205">
        <v>0</v>
      </c>
    </row>
    <row r="127" spans="1:14" ht="16.5" x14ac:dyDescent="0.3">
      <c r="A127" s="297" t="s">
        <v>197</v>
      </c>
      <c r="B127" s="264" t="s">
        <v>165</v>
      </c>
      <c r="C127" s="265" t="s">
        <v>66</v>
      </c>
      <c r="D127" s="266" t="s">
        <v>65</v>
      </c>
      <c r="E127" s="267" t="s">
        <v>188</v>
      </c>
      <c r="F127" s="267">
        <v>124431200</v>
      </c>
      <c r="G127" s="268">
        <v>45792</v>
      </c>
      <c r="H127" s="269">
        <v>3677.4</v>
      </c>
      <c r="I127" s="270">
        <v>0</v>
      </c>
      <c r="J127" s="267" t="s">
        <v>188</v>
      </c>
      <c r="K127" s="267">
        <v>124431200</v>
      </c>
      <c r="L127" s="268">
        <v>45807</v>
      </c>
      <c r="M127" s="269">
        <v>3432.24</v>
      </c>
      <c r="N127" s="270">
        <v>0</v>
      </c>
    </row>
    <row r="128" spans="1:14" ht="16.5" x14ac:dyDescent="0.3">
      <c r="A128" s="198" t="s">
        <v>197</v>
      </c>
      <c r="B128" s="199" t="s">
        <v>166</v>
      </c>
      <c r="C128" s="200" t="s">
        <v>70</v>
      </c>
      <c r="D128" s="201" t="s">
        <v>69</v>
      </c>
      <c r="E128" s="202" t="s">
        <v>188</v>
      </c>
      <c r="F128" s="202">
        <v>124431200</v>
      </c>
      <c r="G128" s="203">
        <v>45792</v>
      </c>
      <c r="H128" s="204">
        <v>3677.5</v>
      </c>
      <c r="I128" s="205">
        <v>0</v>
      </c>
      <c r="J128" s="202" t="s">
        <v>188</v>
      </c>
      <c r="K128" s="202">
        <v>124431200</v>
      </c>
      <c r="L128" s="203">
        <v>45807</v>
      </c>
      <c r="M128" s="204">
        <v>3677.5</v>
      </c>
      <c r="N128" s="205">
        <v>0</v>
      </c>
    </row>
    <row r="129" spans="1:14" ht="16.5" x14ac:dyDescent="0.3">
      <c r="A129" s="198" t="s">
        <v>197</v>
      </c>
      <c r="B129" s="199" t="s">
        <v>167</v>
      </c>
      <c r="C129" s="206" t="s">
        <v>74</v>
      </c>
      <c r="D129" s="201" t="s">
        <v>73</v>
      </c>
      <c r="E129" s="202" t="s">
        <v>188</v>
      </c>
      <c r="F129" s="202">
        <v>124431200</v>
      </c>
      <c r="G129" s="203">
        <v>45792</v>
      </c>
      <c r="H129" s="204">
        <v>5000</v>
      </c>
      <c r="I129" s="205">
        <v>0</v>
      </c>
      <c r="J129" s="202" t="s">
        <v>188</v>
      </c>
      <c r="K129" s="202">
        <v>124431200</v>
      </c>
      <c r="L129" s="203">
        <v>45807</v>
      </c>
      <c r="M129" s="204">
        <v>5000</v>
      </c>
      <c r="N129" s="205">
        <v>0</v>
      </c>
    </row>
    <row r="130" spans="1:14" ht="16.5" x14ac:dyDescent="0.3">
      <c r="A130" s="198" t="s">
        <v>197</v>
      </c>
      <c r="B130" s="199" t="s">
        <v>168</v>
      </c>
      <c r="C130" s="200" t="s">
        <v>78</v>
      </c>
      <c r="D130" s="201" t="s">
        <v>77</v>
      </c>
      <c r="E130" s="202" t="s">
        <v>188</v>
      </c>
      <c r="F130" s="202">
        <v>124431200</v>
      </c>
      <c r="G130" s="203">
        <v>45792</v>
      </c>
      <c r="H130" s="204">
        <v>3500</v>
      </c>
      <c r="I130" s="205">
        <v>0</v>
      </c>
      <c r="J130" s="202" t="s">
        <v>188</v>
      </c>
      <c r="K130" s="202">
        <v>124431200</v>
      </c>
      <c r="L130" s="203">
        <v>45807</v>
      </c>
      <c r="M130" s="204">
        <v>3500</v>
      </c>
      <c r="N130" s="205">
        <v>0</v>
      </c>
    </row>
    <row r="131" spans="1:14" ht="16.5" x14ac:dyDescent="0.3">
      <c r="A131" s="297" t="s">
        <v>197</v>
      </c>
      <c r="B131" s="264" t="s">
        <v>169</v>
      </c>
      <c r="C131" s="265" t="s">
        <v>82</v>
      </c>
      <c r="D131" s="266" t="s">
        <v>81</v>
      </c>
      <c r="E131" s="267" t="s">
        <v>188</v>
      </c>
      <c r="F131" s="267">
        <v>124431200</v>
      </c>
      <c r="G131" s="268">
        <v>45792</v>
      </c>
      <c r="H131" s="269">
        <v>3737.74</v>
      </c>
      <c r="I131" s="270">
        <v>0</v>
      </c>
      <c r="J131" s="267" t="s">
        <v>188</v>
      </c>
      <c r="K131" s="267">
        <v>124431200</v>
      </c>
      <c r="L131" s="268">
        <v>45807</v>
      </c>
      <c r="M131" s="269">
        <v>4004.72</v>
      </c>
      <c r="N131" s="270">
        <v>0</v>
      </c>
    </row>
    <row r="132" spans="1:14" ht="16.5" x14ac:dyDescent="0.3">
      <c r="A132" s="198" t="s">
        <v>197</v>
      </c>
      <c r="B132" s="199" t="s">
        <v>170</v>
      </c>
      <c r="C132" s="200" t="s">
        <v>86</v>
      </c>
      <c r="D132" s="201" t="s">
        <v>85</v>
      </c>
      <c r="E132" s="202" t="s">
        <v>188</v>
      </c>
      <c r="F132" s="202">
        <v>124431200</v>
      </c>
      <c r="G132" s="203">
        <v>45792</v>
      </c>
      <c r="H132" s="204">
        <v>3993.05</v>
      </c>
      <c r="I132" s="205">
        <v>0</v>
      </c>
      <c r="J132" s="202" t="s">
        <v>188</v>
      </c>
      <c r="K132" s="202">
        <v>124431200</v>
      </c>
      <c r="L132" s="203">
        <v>45807</v>
      </c>
      <c r="M132" s="204">
        <v>3993.05</v>
      </c>
      <c r="N132" s="205">
        <v>0</v>
      </c>
    </row>
    <row r="133" spans="1:14" ht="16.5" x14ac:dyDescent="0.3">
      <c r="A133" s="198" t="s">
        <v>197</v>
      </c>
      <c r="B133" s="199" t="s">
        <v>171</v>
      </c>
      <c r="C133" s="200" t="s">
        <v>91</v>
      </c>
      <c r="D133" s="201" t="s">
        <v>90</v>
      </c>
      <c r="E133" s="202" t="s">
        <v>188</v>
      </c>
      <c r="F133" s="202">
        <v>124431200</v>
      </c>
      <c r="G133" s="203">
        <v>45792</v>
      </c>
      <c r="H133" s="204">
        <v>3880.04</v>
      </c>
      <c r="I133" s="205">
        <v>0</v>
      </c>
      <c r="J133" s="202" t="s">
        <v>188</v>
      </c>
      <c r="K133" s="202">
        <v>124431200</v>
      </c>
      <c r="L133" s="203">
        <v>45807</v>
      </c>
      <c r="M133" s="204">
        <v>3880.04</v>
      </c>
      <c r="N133" s="205">
        <v>0</v>
      </c>
    </row>
    <row r="134" spans="1:14" ht="16.5" x14ac:dyDescent="0.3">
      <c r="A134" s="198" t="s">
        <v>197</v>
      </c>
      <c r="B134" s="199" t="s">
        <v>172</v>
      </c>
      <c r="C134" s="200" t="s">
        <v>95</v>
      </c>
      <c r="D134" s="201" t="s">
        <v>94</v>
      </c>
      <c r="E134" s="202" t="s">
        <v>188</v>
      </c>
      <c r="F134" s="202">
        <v>124431200</v>
      </c>
      <c r="G134" s="203">
        <v>45792</v>
      </c>
      <c r="H134" s="204">
        <v>3428.37</v>
      </c>
      <c r="I134" s="205">
        <v>0</v>
      </c>
      <c r="J134" s="202" t="s">
        <v>188</v>
      </c>
      <c r="K134" s="202">
        <v>124431200</v>
      </c>
      <c r="L134" s="203">
        <v>45807</v>
      </c>
      <c r="M134" s="204">
        <v>3428.37</v>
      </c>
      <c r="N134" s="205">
        <v>0</v>
      </c>
    </row>
    <row r="135" spans="1:14" ht="16.5" x14ac:dyDescent="0.3">
      <c r="A135" s="198" t="s">
        <v>197</v>
      </c>
      <c r="B135" s="199" t="s">
        <v>173</v>
      </c>
      <c r="C135" s="200" t="s">
        <v>99</v>
      </c>
      <c r="D135" s="201" t="s">
        <v>98</v>
      </c>
      <c r="E135" s="202" t="s">
        <v>188</v>
      </c>
      <c r="F135" s="202">
        <v>124431200</v>
      </c>
      <c r="G135" s="203">
        <v>45792</v>
      </c>
      <c r="H135" s="204">
        <v>2737.93</v>
      </c>
      <c r="I135" s="205">
        <v>0</v>
      </c>
      <c r="J135" s="202" t="s">
        <v>188</v>
      </c>
      <c r="K135" s="202">
        <v>124431200</v>
      </c>
      <c r="L135" s="203">
        <v>45807</v>
      </c>
      <c r="M135" s="204">
        <v>2737.93</v>
      </c>
      <c r="N135" s="205">
        <v>0</v>
      </c>
    </row>
    <row r="136" spans="1:14" ht="16.5" x14ac:dyDescent="0.3">
      <c r="A136" s="198" t="s">
        <v>197</v>
      </c>
      <c r="B136" s="199" t="s">
        <v>174</v>
      </c>
      <c r="C136" s="200" t="s">
        <v>103</v>
      </c>
      <c r="D136" s="201" t="s">
        <v>102</v>
      </c>
      <c r="E136" s="202" t="s">
        <v>188</v>
      </c>
      <c r="F136" s="202">
        <v>124431200</v>
      </c>
      <c r="G136" s="203">
        <v>45792</v>
      </c>
      <c r="H136" s="204">
        <v>3993.05</v>
      </c>
      <c r="I136" s="205">
        <v>0</v>
      </c>
      <c r="J136" s="202" t="s">
        <v>188</v>
      </c>
      <c r="K136" s="202">
        <v>124431200</v>
      </c>
      <c r="L136" s="203">
        <v>45807</v>
      </c>
      <c r="M136" s="204">
        <v>3993.05</v>
      </c>
      <c r="N136" s="205">
        <v>0</v>
      </c>
    </row>
    <row r="137" spans="1:14" ht="16.5" x14ac:dyDescent="0.3">
      <c r="A137" s="198" t="s">
        <v>197</v>
      </c>
      <c r="B137" s="199" t="s">
        <v>175</v>
      </c>
      <c r="C137" s="200" t="s">
        <v>107</v>
      </c>
      <c r="D137" s="201" t="s">
        <v>106</v>
      </c>
      <c r="E137" s="202" t="s">
        <v>188</v>
      </c>
      <c r="F137" s="202">
        <v>124431200</v>
      </c>
      <c r="G137" s="203">
        <v>45792</v>
      </c>
      <c r="H137" s="204">
        <v>3880.04</v>
      </c>
      <c r="I137" s="205">
        <v>0</v>
      </c>
      <c r="J137" s="202" t="s">
        <v>188</v>
      </c>
      <c r="K137" s="202">
        <v>124431200</v>
      </c>
      <c r="L137" s="203">
        <v>45807</v>
      </c>
      <c r="M137" s="204">
        <v>3880.04</v>
      </c>
      <c r="N137" s="205">
        <v>0</v>
      </c>
    </row>
    <row r="138" spans="1:14" ht="16.5" x14ac:dyDescent="0.3">
      <c r="A138" s="198" t="s">
        <v>197</v>
      </c>
      <c r="B138" s="199" t="s">
        <v>176</v>
      </c>
      <c r="C138" s="200" t="s">
        <v>111</v>
      </c>
      <c r="D138" s="201" t="s">
        <v>110</v>
      </c>
      <c r="E138" s="202" t="s">
        <v>188</v>
      </c>
      <c r="F138" s="202">
        <v>124431200</v>
      </c>
      <c r="G138" s="203">
        <v>45792</v>
      </c>
      <c r="H138" s="204">
        <v>2737.93</v>
      </c>
      <c r="I138" s="205">
        <v>0</v>
      </c>
      <c r="J138" s="202" t="s">
        <v>188</v>
      </c>
      <c r="K138" s="202">
        <v>124431200</v>
      </c>
      <c r="L138" s="203">
        <v>45807</v>
      </c>
      <c r="M138" s="204">
        <v>2737.93</v>
      </c>
      <c r="N138" s="205">
        <v>0</v>
      </c>
    </row>
    <row r="139" spans="1:14" ht="16.5" x14ac:dyDescent="0.3">
      <c r="A139" s="198" t="s">
        <v>197</v>
      </c>
      <c r="B139" s="199" t="s">
        <v>177</v>
      </c>
      <c r="C139" s="200" t="s">
        <v>115</v>
      </c>
      <c r="D139" s="201" t="s">
        <v>114</v>
      </c>
      <c r="E139" s="202" t="s">
        <v>188</v>
      </c>
      <c r="F139" s="202">
        <v>124431200</v>
      </c>
      <c r="G139" s="203">
        <v>45792</v>
      </c>
      <c r="H139" s="204">
        <v>8687.17</v>
      </c>
      <c r="I139" s="205">
        <v>0</v>
      </c>
      <c r="J139" s="202" t="s">
        <v>188</v>
      </c>
      <c r="K139" s="202">
        <v>124431200</v>
      </c>
      <c r="L139" s="203">
        <v>45807</v>
      </c>
      <c r="M139" s="204">
        <v>8687.17</v>
      </c>
      <c r="N139" s="205">
        <v>0</v>
      </c>
    </row>
    <row r="140" spans="1:14" ht="16.5" x14ac:dyDescent="0.3">
      <c r="A140" s="198" t="s">
        <v>197</v>
      </c>
      <c r="B140" s="199" t="s">
        <v>178</v>
      </c>
      <c r="C140" s="200" t="s">
        <v>120</v>
      </c>
      <c r="D140" s="201" t="s">
        <v>119</v>
      </c>
      <c r="E140" s="202" t="s">
        <v>188</v>
      </c>
      <c r="F140" s="202">
        <v>124431200</v>
      </c>
      <c r="G140" s="203">
        <v>45792</v>
      </c>
      <c r="H140" s="204">
        <v>3880.05</v>
      </c>
      <c r="I140" s="205">
        <v>0</v>
      </c>
      <c r="J140" s="202" t="s">
        <v>188</v>
      </c>
      <c r="K140" s="202">
        <v>124431200</v>
      </c>
      <c r="L140" s="203">
        <v>45807</v>
      </c>
      <c r="M140" s="204">
        <v>3880.05</v>
      </c>
      <c r="N140" s="205">
        <v>0</v>
      </c>
    </row>
    <row r="141" spans="1:14" ht="16.5" x14ac:dyDescent="0.3">
      <c r="A141" s="198" t="s">
        <v>197</v>
      </c>
      <c r="B141" s="199" t="s">
        <v>179</v>
      </c>
      <c r="C141" s="200" t="s">
        <v>124</v>
      </c>
      <c r="D141" s="201" t="s">
        <v>123</v>
      </c>
      <c r="E141" s="202" t="s">
        <v>188</v>
      </c>
      <c r="F141" s="202">
        <v>124431200</v>
      </c>
      <c r="G141" s="203">
        <v>45792</v>
      </c>
      <c r="H141" s="204">
        <v>3880.05</v>
      </c>
      <c r="I141" s="205">
        <v>0</v>
      </c>
      <c r="J141" s="202" t="s">
        <v>188</v>
      </c>
      <c r="K141" s="202">
        <v>124431200</v>
      </c>
      <c r="L141" s="203">
        <v>45807</v>
      </c>
      <c r="M141" s="204">
        <v>3880.05</v>
      </c>
      <c r="N141" s="205">
        <v>0</v>
      </c>
    </row>
    <row r="142" spans="1:14" ht="16.5" x14ac:dyDescent="0.3">
      <c r="A142" s="198" t="s">
        <v>197</v>
      </c>
      <c r="B142" s="199" t="s">
        <v>180</v>
      </c>
      <c r="C142" s="200" t="s">
        <v>128</v>
      </c>
      <c r="D142" s="201" t="s">
        <v>127</v>
      </c>
      <c r="E142" s="202" t="s">
        <v>188</v>
      </c>
      <c r="F142" s="202">
        <v>124431200</v>
      </c>
      <c r="G142" s="203">
        <v>45792</v>
      </c>
      <c r="H142" s="204">
        <v>5349.81</v>
      </c>
      <c r="I142" s="205">
        <v>0</v>
      </c>
      <c r="J142" s="202" t="s">
        <v>188</v>
      </c>
      <c r="K142" s="202">
        <v>124431200</v>
      </c>
      <c r="L142" s="203">
        <v>45807</v>
      </c>
      <c r="M142" s="204">
        <v>5349.8</v>
      </c>
      <c r="N142" s="205">
        <v>0</v>
      </c>
    </row>
    <row r="143" spans="1:14" ht="16.5" x14ac:dyDescent="0.3">
      <c r="A143" s="198" t="s">
        <v>197</v>
      </c>
      <c r="B143" s="199" t="s">
        <v>181</v>
      </c>
      <c r="C143" s="200" t="s">
        <v>132</v>
      </c>
      <c r="D143" s="201" t="s">
        <v>131</v>
      </c>
      <c r="E143" s="202" t="s">
        <v>188</v>
      </c>
      <c r="F143" s="202">
        <v>124431200</v>
      </c>
      <c r="G143" s="203">
        <v>45792</v>
      </c>
      <c r="H143" s="204">
        <v>4054.02</v>
      </c>
      <c r="I143" s="205">
        <v>0</v>
      </c>
      <c r="J143" s="202" t="s">
        <v>188</v>
      </c>
      <c r="K143" s="202">
        <v>124431200</v>
      </c>
      <c r="L143" s="203">
        <v>45807</v>
      </c>
      <c r="M143" s="204">
        <v>4054.02</v>
      </c>
      <c r="N143" s="205">
        <v>0</v>
      </c>
    </row>
    <row r="144" spans="1:14" ht="16.5" x14ac:dyDescent="0.3">
      <c r="A144" s="198" t="s">
        <v>197</v>
      </c>
      <c r="B144" s="199" t="s">
        <v>182</v>
      </c>
      <c r="C144" s="200" t="s">
        <v>136</v>
      </c>
      <c r="D144" s="201" t="s">
        <v>135</v>
      </c>
      <c r="E144" s="202" t="s">
        <v>188</v>
      </c>
      <c r="F144" s="202">
        <v>124431200</v>
      </c>
      <c r="G144" s="203">
        <v>45792</v>
      </c>
      <c r="H144" s="204">
        <v>4567.8</v>
      </c>
      <c r="I144" s="205">
        <v>0</v>
      </c>
      <c r="J144" s="202" t="s">
        <v>188</v>
      </c>
      <c r="K144" s="202">
        <v>124431200</v>
      </c>
      <c r="L144" s="203">
        <v>45807</v>
      </c>
      <c r="M144" s="204">
        <v>4567.8100000000004</v>
      </c>
      <c r="N144" s="205">
        <v>0</v>
      </c>
    </row>
    <row r="145" spans="1:14" ht="16.5" x14ac:dyDescent="0.3">
      <c r="A145" s="198" t="s">
        <v>197</v>
      </c>
      <c r="B145" s="199" t="s">
        <v>194</v>
      </c>
      <c r="C145" s="200" t="s">
        <v>195</v>
      </c>
      <c r="D145" s="201" t="s">
        <v>196</v>
      </c>
      <c r="E145" s="202" t="s">
        <v>188</v>
      </c>
      <c r="F145" s="202">
        <v>124431200</v>
      </c>
      <c r="G145" s="203">
        <v>45792</v>
      </c>
      <c r="H145" s="204">
        <v>3897</v>
      </c>
      <c r="I145" s="205">
        <v>0</v>
      </c>
      <c r="J145" s="202" t="s">
        <v>188</v>
      </c>
      <c r="K145" s="202">
        <v>124431200</v>
      </c>
      <c r="L145" s="203">
        <v>45807</v>
      </c>
      <c r="M145" s="204">
        <v>3897</v>
      </c>
      <c r="N145" s="205">
        <v>0</v>
      </c>
    </row>
    <row r="146" spans="1:14" ht="16.5" x14ac:dyDescent="0.3">
      <c r="A146" s="297" t="s">
        <v>197</v>
      </c>
      <c r="B146" s="264" t="s">
        <v>184</v>
      </c>
      <c r="C146" s="265" t="s">
        <v>144</v>
      </c>
      <c r="D146" s="266" t="s">
        <v>143</v>
      </c>
      <c r="E146" s="267" t="s">
        <v>188</v>
      </c>
      <c r="F146" s="267">
        <v>124431200</v>
      </c>
      <c r="G146" s="268">
        <v>45792</v>
      </c>
      <c r="H146" s="269">
        <v>3880</v>
      </c>
      <c r="I146" s="270">
        <v>0</v>
      </c>
      <c r="J146" s="267" t="s">
        <v>188</v>
      </c>
      <c r="K146" s="267">
        <v>124431200</v>
      </c>
      <c r="L146" s="268">
        <v>45807</v>
      </c>
      <c r="M146" s="269">
        <v>3621.33</v>
      </c>
      <c r="N146" s="270">
        <v>0</v>
      </c>
    </row>
    <row r="147" spans="1:14" ht="16.5" x14ac:dyDescent="0.3">
      <c r="A147" s="297" t="s">
        <v>197</v>
      </c>
      <c r="B147" s="264" t="s">
        <v>183</v>
      </c>
      <c r="C147" s="265" t="s">
        <v>140</v>
      </c>
      <c r="D147" s="265" t="s">
        <v>150</v>
      </c>
      <c r="E147" s="267" t="s">
        <v>188</v>
      </c>
      <c r="F147" s="267">
        <v>124431200</v>
      </c>
      <c r="G147" s="268">
        <v>45792</v>
      </c>
      <c r="H147" s="269">
        <v>3621.33</v>
      </c>
      <c r="I147" s="270">
        <v>0</v>
      </c>
      <c r="J147" s="267" t="s">
        <v>188</v>
      </c>
      <c r="K147" s="267">
        <v>124431200</v>
      </c>
      <c r="L147" s="268">
        <v>45807</v>
      </c>
      <c r="M147" s="269">
        <v>3621.33</v>
      </c>
      <c r="N147" s="270">
        <v>0</v>
      </c>
    </row>
    <row r="148" spans="1:14" ht="16.5" x14ac:dyDescent="0.3">
      <c r="A148" s="198" t="s">
        <v>197</v>
      </c>
      <c r="B148" s="199" t="s">
        <v>185</v>
      </c>
      <c r="C148" s="200" t="s">
        <v>156</v>
      </c>
      <c r="D148" s="201" t="s">
        <v>146</v>
      </c>
      <c r="E148" s="202" t="s">
        <v>188</v>
      </c>
      <c r="F148" s="202">
        <v>124431200</v>
      </c>
      <c r="G148" s="203">
        <v>45792</v>
      </c>
      <c r="H148" s="204">
        <v>2737.5</v>
      </c>
      <c r="I148" s="205">
        <v>0</v>
      </c>
      <c r="J148" s="202" t="s">
        <v>188</v>
      </c>
      <c r="K148" s="202">
        <v>124431200</v>
      </c>
      <c r="L148" s="203">
        <v>45807</v>
      </c>
      <c r="M148" s="204">
        <v>2737.5</v>
      </c>
      <c r="N148" s="205">
        <v>0</v>
      </c>
    </row>
    <row r="149" spans="1:14" ht="16.5" x14ac:dyDescent="0.3">
      <c r="A149" s="248" t="s">
        <v>198</v>
      </c>
      <c r="B149" s="137" t="s">
        <v>157</v>
      </c>
      <c r="C149" s="249" t="s">
        <v>33</v>
      </c>
      <c r="D149" s="142" t="s">
        <v>32</v>
      </c>
      <c r="E149" s="250" t="s">
        <v>188</v>
      </c>
      <c r="F149" s="250">
        <v>124431200</v>
      </c>
      <c r="G149" s="251">
        <v>45822</v>
      </c>
      <c r="H149" s="252">
        <v>11622.27</v>
      </c>
      <c r="I149" s="253">
        <v>0</v>
      </c>
      <c r="J149" s="250" t="s">
        <v>188</v>
      </c>
      <c r="K149" s="250">
        <v>124431200</v>
      </c>
      <c r="L149" s="251">
        <v>45838</v>
      </c>
      <c r="M149" s="252">
        <v>11622.27</v>
      </c>
      <c r="N149" s="253">
        <v>0</v>
      </c>
    </row>
    <row r="150" spans="1:14" ht="16.5" x14ac:dyDescent="0.3">
      <c r="A150" s="248" t="s">
        <v>198</v>
      </c>
      <c r="B150" s="137" t="s">
        <v>158</v>
      </c>
      <c r="C150" s="249" t="s">
        <v>38</v>
      </c>
      <c r="D150" s="142" t="s">
        <v>37</v>
      </c>
      <c r="E150" s="250" t="s">
        <v>188</v>
      </c>
      <c r="F150" s="250">
        <v>124431200</v>
      </c>
      <c r="G150" s="251">
        <v>45822</v>
      </c>
      <c r="H150" s="252">
        <v>5721.75</v>
      </c>
      <c r="I150" s="253">
        <v>0</v>
      </c>
      <c r="J150" s="250" t="s">
        <v>188</v>
      </c>
      <c r="K150" s="250">
        <v>124431200</v>
      </c>
      <c r="L150" s="251">
        <v>45838</v>
      </c>
      <c r="M150" s="252">
        <v>5721.75</v>
      </c>
      <c r="N150" s="253">
        <v>0</v>
      </c>
    </row>
    <row r="151" spans="1:14" ht="16.5" x14ac:dyDescent="0.3">
      <c r="A151" s="248" t="s">
        <v>198</v>
      </c>
      <c r="B151" s="137" t="s">
        <v>159</v>
      </c>
      <c r="C151" s="249" t="s">
        <v>42</v>
      </c>
      <c r="D151" s="142" t="s">
        <v>41</v>
      </c>
      <c r="E151" s="250" t="s">
        <v>188</v>
      </c>
      <c r="F151" s="250">
        <v>124431200</v>
      </c>
      <c r="G151" s="251">
        <v>45822</v>
      </c>
      <c r="H151" s="252">
        <v>9141.65</v>
      </c>
      <c r="I151" s="253">
        <v>0</v>
      </c>
      <c r="J151" s="250" t="s">
        <v>188</v>
      </c>
      <c r="K151" s="250">
        <v>124431200</v>
      </c>
      <c r="L151" s="251">
        <v>45838</v>
      </c>
      <c r="M151" s="252">
        <v>9141.65</v>
      </c>
      <c r="N151" s="253">
        <v>0</v>
      </c>
    </row>
    <row r="152" spans="1:14" ht="16.5" x14ac:dyDescent="0.3">
      <c r="A152" s="248" t="s">
        <v>198</v>
      </c>
      <c r="B152" s="137" t="s">
        <v>160</v>
      </c>
      <c r="C152" s="249" t="s">
        <v>46</v>
      </c>
      <c r="D152" s="142" t="s">
        <v>45</v>
      </c>
      <c r="E152" s="250" t="s">
        <v>188</v>
      </c>
      <c r="F152" s="250">
        <v>124431200</v>
      </c>
      <c r="G152" s="251">
        <v>45822</v>
      </c>
      <c r="H152" s="252">
        <v>4782.3900000000003</v>
      </c>
      <c r="I152" s="253">
        <v>0</v>
      </c>
      <c r="J152" s="250" t="s">
        <v>188</v>
      </c>
      <c r="K152" s="250">
        <v>124431200</v>
      </c>
      <c r="L152" s="251">
        <v>45838</v>
      </c>
      <c r="M152" s="252">
        <v>4782.3900000000003</v>
      </c>
      <c r="N152" s="253">
        <v>0</v>
      </c>
    </row>
    <row r="153" spans="1:14" ht="16.5" x14ac:dyDescent="0.3">
      <c r="A153" s="248" t="s">
        <v>198</v>
      </c>
      <c r="B153" s="137" t="s">
        <v>161</v>
      </c>
      <c r="C153" s="249" t="s">
        <v>50</v>
      </c>
      <c r="D153" s="142" t="s">
        <v>49</v>
      </c>
      <c r="E153" s="250" t="s">
        <v>188</v>
      </c>
      <c r="F153" s="250">
        <v>124431200</v>
      </c>
      <c r="G153" s="251">
        <v>45822</v>
      </c>
      <c r="H153" s="252">
        <v>4648.8900000000003</v>
      </c>
      <c r="I153" s="253">
        <v>0</v>
      </c>
      <c r="J153" s="250" t="s">
        <v>188</v>
      </c>
      <c r="K153" s="250">
        <v>124431200</v>
      </c>
      <c r="L153" s="251">
        <v>45838</v>
      </c>
      <c r="M153" s="252">
        <v>4648.8900000000003</v>
      </c>
      <c r="N153" s="253">
        <v>0</v>
      </c>
    </row>
    <row r="154" spans="1:14" ht="16.5" x14ac:dyDescent="0.3">
      <c r="A154" s="248" t="s">
        <v>198</v>
      </c>
      <c r="B154" s="137" t="s">
        <v>189</v>
      </c>
      <c r="C154" s="249" t="s">
        <v>190</v>
      </c>
      <c r="D154" s="142" t="s">
        <v>191</v>
      </c>
      <c r="E154" s="250" t="s">
        <v>188</v>
      </c>
      <c r="F154" s="250">
        <v>124431200</v>
      </c>
      <c r="G154" s="251">
        <v>45822</v>
      </c>
      <c r="H154" s="252">
        <v>4172.09</v>
      </c>
      <c r="I154" s="253"/>
      <c r="J154" s="250" t="s">
        <v>188</v>
      </c>
      <c r="K154" s="250">
        <v>124431200</v>
      </c>
      <c r="L154" s="251">
        <v>45838</v>
      </c>
      <c r="M154" s="252">
        <v>4172.09</v>
      </c>
      <c r="N154" s="253"/>
    </row>
    <row r="155" spans="1:14" ht="16.5" x14ac:dyDescent="0.3">
      <c r="A155" s="248" t="s">
        <v>198</v>
      </c>
      <c r="B155" s="137" t="s">
        <v>163</v>
      </c>
      <c r="C155" s="249" t="s">
        <v>58</v>
      </c>
      <c r="D155" s="142" t="s">
        <v>57</v>
      </c>
      <c r="E155" s="250" t="s">
        <v>188</v>
      </c>
      <c r="F155" s="250">
        <v>124431200</v>
      </c>
      <c r="G155" s="251">
        <v>45822</v>
      </c>
      <c r="H155" s="252">
        <v>4014.1</v>
      </c>
      <c r="I155" s="253">
        <v>0</v>
      </c>
      <c r="J155" s="250" t="s">
        <v>188</v>
      </c>
      <c r="K155" s="250">
        <v>124431200</v>
      </c>
      <c r="L155" s="251">
        <v>45838</v>
      </c>
      <c r="M155" s="252">
        <v>4014.1</v>
      </c>
      <c r="N155" s="253">
        <v>0</v>
      </c>
    </row>
    <row r="156" spans="1:14" ht="16.5" x14ac:dyDescent="0.3">
      <c r="A156" s="248" t="s">
        <v>198</v>
      </c>
      <c r="B156" s="137" t="s">
        <v>164</v>
      </c>
      <c r="C156" s="249" t="s">
        <v>62</v>
      </c>
      <c r="D156" s="142" t="s">
        <v>61</v>
      </c>
      <c r="E156" s="250" t="s">
        <v>188</v>
      </c>
      <c r="F156" s="250">
        <v>124431200</v>
      </c>
      <c r="G156" s="251">
        <v>45822</v>
      </c>
      <c r="H156" s="252">
        <v>4035</v>
      </c>
      <c r="I156" s="253">
        <v>0</v>
      </c>
      <c r="J156" s="250" t="s">
        <v>188</v>
      </c>
      <c r="K156" s="250">
        <v>124431200</v>
      </c>
      <c r="L156" s="251">
        <v>45838</v>
      </c>
      <c r="M156" s="252">
        <v>4035</v>
      </c>
      <c r="N156" s="253">
        <v>0</v>
      </c>
    </row>
    <row r="157" spans="1:14" ht="16.5" x14ac:dyDescent="0.3">
      <c r="A157" s="248" t="s">
        <v>198</v>
      </c>
      <c r="B157" s="137" t="s">
        <v>165</v>
      </c>
      <c r="C157" s="249" t="s">
        <v>66</v>
      </c>
      <c r="D157" s="142" t="s">
        <v>65</v>
      </c>
      <c r="E157" s="250" t="s">
        <v>188</v>
      </c>
      <c r="F157" s="250">
        <v>124431200</v>
      </c>
      <c r="G157" s="251">
        <v>45822</v>
      </c>
      <c r="H157" s="252">
        <v>3677.4</v>
      </c>
      <c r="I157" s="253">
        <v>0</v>
      </c>
      <c r="J157" s="250" t="s">
        <v>188</v>
      </c>
      <c r="K157" s="250">
        <v>124431200</v>
      </c>
      <c r="L157" s="251">
        <v>45838</v>
      </c>
      <c r="M157" s="252">
        <v>3677.4</v>
      </c>
      <c r="N157" s="253">
        <v>0</v>
      </c>
    </row>
    <row r="158" spans="1:14" ht="16.5" x14ac:dyDescent="0.3">
      <c r="A158" s="248" t="s">
        <v>198</v>
      </c>
      <c r="B158" s="137" t="s">
        <v>166</v>
      </c>
      <c r="C158" s="249" t="s">
        <v>70</v>
      </c>
      <c r="D158" s="142" t="s">
        <v>69</v>
      </c>
      <c r="E158" s="250" t="s">
        <v>188</v>
      </c>
      <c r="F158" s="250">
        <v>124431200</v>
      </c>
      <c r="G158" s="251">
        <v>45822</v>
      </c>
      <c r="H158" s="252">
        <v>3677.5</v>
      </c>
      <c r="I158" s="253">
        <v>0</v>
      </c>
      <c r="J158" s="250" t="s">
        <v>188</v>
      </c>
      <c r="K158" s="250">
        <v>124431200</v>
      </c>
      <c r="L158" s="251">
        <v>45838</v>
      </c>
      <c r="M158" s="252">
        <v>3677.5</v>
      </c>
      <c r="N158" s="253">
        <v>0</v>
      </c>
    </row>
    <row r="159" spans="1:14" ht="16.5" x14ac:dyDescent="0.3">
      <c r="A159" s="248" t="s">
        <v>198</v>
      </c>
      <c r="B159" s="137" t="s">
        <v>167</v>
      </c>
      <c r="C159" s="254" t="s">
        <v>74</v>
      </c>
      <c r="D159" s="142" t="s">
        <v>73</v>
      </c>
      <c r="E159" s="250" t="s">
        <v>188</v>
      </c>
      <c r="F159" s="250">
        <v>124431200</v>
      </c>
      <c r="G159" s="251">
        <v>45822</v>
      </c>
      <c r="H159" s="252">
        <v>5000</v>
      </c>
      <c r="I159" s="253">
        <v>0</v>
      </c>
      <c r="J159" s="250" t="s">
        <v>188</v>
      </c>
      <c r="K159" s="250">
        <v>124431200</v>
      </c>
      <c r="L159" s="251">
        <v>45838</v>
      </c>
      <c r="M159" s="252">
        <v>5000</v>
      </c>
      <c r="N159" s="253">
        <v>0</v>
      </c>
    </row>
    <row r="160" spans="1:14" ht="16.5" x14ac:dyDescent="0.3">
      <c r="A160" s="248" t="s">
        <v>198</v>
      </c>
      <c r="B160" s="137" t="s">
        <v>168</v>
      </c>
      <c r="C160" s="249" t="s">
        <v>78</v>
      </c>
      <c r="D160" s="142" t="s">
        <v>77</v>
      </c>
      <c r="E160" s="250" t="s">
        <v>188</v>
      </c>
      <c r="F160" s="250">
        <v>124431200</v>
      </c>
      <c r="G160" s="251">
        <v>45822</v>
      </c>
      <c r="H160" s="252">
        <v>3500</v>
      </c>
      <c r="I160" s="253">
        <v>0</v>
      </c>
      <c r="J160" s="250" t="s">
        <v>188</v>
      </c>
      <c r="K160" s="250">
        <v>124431200</v>
      </c>
      <c r="L160" s="251">
        <v>45838</v>
      </c>
      <c r="M160" s="252">
        <v>3500</v>
      </c>
      <c r="N160" s="253">
        <v>0</v>
      </c>
    </row>
    <row r="161" spans="1:14" ht="16.5" x14ac:dyDescent="0.3">
      <c r="A161" s="248" t="s">
        <v>198</v>
      </c>
      <c r="B161" s="137" t="s">
        <v>169</v>
      </c>
      <c r="C161" s="249" t="s">
        <v>82</v>
      </c>
      <c r="D161" s="142" t="s">
        <v>81</v>
      </c>
      <c r="E161" s="250" t="s">
        <v>188</v>
      </c>
      <c r="F161" s="250">
        <v>124431200</v>
      </c>
      <c r="G161" s="251">
        <v>45822</v>
      </c>
      <c r="H161" s="252">
        <v>4004.72</v>
      </c>
      <c r="I161" s="253">
        <v>0</v>
      </c>
      <c r="J161" s="250" t="s">
        <v>188</v>
      </c>
      <c r="K161" s="250">
        <v>124431200</v>
      </c>
      <c r="L161" s="251">
        <v>45838</v>
      </c>
      <c r="M161" s="252">
        <v>4004.72</v>
      </c>
      <c r="N161" s="253">
        <v>0</v>
      </c>
    </row>
    <row r="162" spans="1:14" ht="16.5" x14ac:dyDescent="0.3">
      <c r="A162" s="248" t="s">
        <v>198</v>
      </c>
      <c r="B162" s="137" t="s">
        <v>170</v>
      </c>
      <c r="C162" s="249" t="s">
        <v>86</v>
      </c>
      <c r="D162" s="142" t="s">
        <v>85</v>
      </c>
      <c r="E162" s="250" t="s">
        <v>188</v>
      </c>
      <c r="F162" s="250">
        <v>124431200</v>
      </c>
      <c r="G162" s="251">
        <v>45822</v>
      </c>
      <c r="H162" s="252">
        <v>3993.05</v>
      </c>
      <c r="I162" s="253">
        <v>0</v>
      </c>
      <c r="J162" s="250" t="s">
        <v>188</v>
      </c>
      <c r="K162" s="250">
        <v>124431200</v>
      </c>
      <c r="L162" s="251">
        <v>45838</v>
      </c>
      <c r="M162" s="252">
        <v>3993.05</v>
      </c>
      <c r="N162" s="253">
        <v>0</v>
      </c>
    </row>
    <row r="163" spans="1:14" ht="16.5" x14ac:dyDescent="0.3">
      <c r="A163" s="256" t="s">
        <v>198</v>
      </c>
      <c r="B163" s="257" t="s">
        <v>171</v>
      </c>
      <c r="C163" s="258" t="s">
        <v>91</v>
      </c>
      <c r="D163" s="259" t="s">
        <v>90</v>
      </c>
      <c r="E163" s="260" t="s">
        <v>188</v>
      </c>
      <c r="F163" s="260">
        <v>124431200</v>
      </c>
      <c r="G163" s="289">
        <v>45822</v>
      </c>
      <c r="H163" s="261">
        <v>3621.37</v>
      </c>
      <c r="I163" s="290">
        <v>0</v>
      </c>
      <c r="J163" s="260" t="s">
        <v>188</v>
      </c>
      <c r="K163" s="260">
        <v>124431200</v>
      </c>
      <c r="L163" s="289">
        <v>45838</v>
      </c>
      <c r="M163" s="261">
        <v>3880.04</v>
      </c>
      <c r="N163" s="290">
        <v>0</v>
      </c>
    </row>
    <row r="164" spans="1:14" ht="16.5" x14ac:dyDescent="0.3">
      <c r="A164" s="248" t="s">
        <v>198</v>
      </c>
      <c r="B164" s="137" t="s">
        <v>172</v>
      </c>
      <c r="C164" s="249" t="s">
        <v>95</v>
      </c>
      <c r="D164" s="142" t="s">
        <v>94</v>
      </c>
      <c r="E164" s="250" t="s">
        <v>188</v>
      </c>
      <c r="F164" s="250">
        <v>124431200</v>
      </c>
      <c r="G164" s="251">
        <v>45822</v>
      </c>
      <c r="H164" s="252">
        <v>3428.37</v>
      </c>
      <c r="I164" s="253">
        <v>0</v>
      </c>
      <c r="J164" s="250" t="s">
        <v>188</v>
      </c>
      <c r="K164" s="250">
        <v>124431200</v>
      </c>
      <c r="L164" s="251">
        <v>45838</v>
      </c>
      <c r="M164" s="252">
        <v>3428.37</v>
      </c>
      <c r="N164" s="253">
        <v>0</v>
      </c>
    </row>
    <row r="165" spans="1:14" ht="16.5" x14ac:dyDescent="0.3">
      <c r="A165" s="248" t="s">
        <v>198</v>
      </c>
      <c r="B165" s="137" t="s">
        <v>173</v>
      </c>
      <c r="C165" s="249" t="s">
        <v>99</v>
      </c>
      <c r="D165" s="142" t="s">
        <v>98</v>
      </c>
      <c r="E165" s="250" t="s">
        <v>188</v>
      </c>
      <c r="F165" s="250">
        <v>124431200</v>
      </c>
      <c r="G165" s="251">
        <v>45822</v>
      </c>
      <c r="H165" s="252">
        <v>2737.93</v>
      </c>
      <c r="I165" s="253">
        <v>0</v>
      </c>
      <c r="J165" s="250" t="s">
        <v>188</v>
      </c>
      <c r="K165" s="250">
        <v>124431200</v>
      </c>
      <c r="L165" s="251">
        <v>45838</v>
      </c>
      <c r="M165" s="252">
        <v>2737.93</v>
      </c>
      <c r="N165" s="253">
        <v>0</v>
      </c>
    </row>
    <row r="166" spans="1:14" ht="16.5" x14ac:dyDescent="0.3">
      <c r="A166" s="23" t="s">
        <v>198</v>
      </c>
      <c r="B166" s="21" t="s">
        <v>174</v>
      </c>
      <c r="C166" s="41" t="s">
        <v>103</v>
      </c>
      <c r="D166" s="22" t="s">
        <v>102</v>
      </c>
      <c r="E166" s="39" t="s">
        <v>188</v>
      </c>
      <c r="F166" s="39">
        <v>124431200</v>
      </c>
      <c r="G166" s="40">
        <v>45822</v>
      </c>
      <c r="H166" s="38">
        <v>3993.05</v>
      </c>
      <c r="I166" s="47">
        <v>0</v>
      </c>
      <c r="J166" s="39" t="s">
        <v>188</v>
      </c>
      <c r="K166" s="39">
        <v>124431200</v>
      </c>
      <c r="L166" s="40">
        <v>45838</v>
      </c>
      <c r="M166" s="38">
        <v>3460.64</v>
      </c>
      <c r="N166" s="47">
        <v>0</v>
      </c>
    </row>
    <row r="167" spans="1:14" ht="16.5" x14ac:dyDescent="0.3">
      <c r="A167" s="248" t="s">
        <v>198</v>
      </c>
      <c r="B167" s="137" t="s">
        <v>175</v>
      </c>
      <c r="C167" s="249" t="s">
        <v>107</v>
      </c>
      <c r="D167" s="142" t="s">
        <v>106</v>
      </c>
      <c r="E167" s="250" t="s">
        <v>188</v>
      </c>
      <c r="F167" s="250">
        <v>124431200</v>
      </c>
      <c r="G167" s="251">
        <v>45822</v>
      </c>
      <c r="H167" s="252">
        <v>3880.04</v>
      </c>
      <c r="I167" s="253">
        <v>0</v>
      </c>
      <c r="J167" s="250" t="s">
        <v>188</v>
      </c>
      <c r="K167" s="250">
        <v>124431200</v>
      </c>
      <c r="L167" s="251">
        <v>45838</v>
      </c>
      <c r="M167" s="252">
        <v>3880.04</v>
      </c>
      <c r="N167" s="253">
        <v>0</v>
      </c>
    </row>
    <row r="168" spans="1:14" ht="16.5" x14ac:dyDescent="0.3">
      <c r="A168" s="248" t="s">
        <v>198</v>
      </c>
      <c r="B168" s="137" t="s">
        <v>176</v>
      </c>
      <c r="C168" s="249" t="s">
        <v>111</v>
      </c>
      <c r="D168" s="142" t="s">
        <v>110</v>
      </c>
      <c r="E168" s="250" t="s">
        <v>188</v>
      </c>
      <c r="F168" s="250">
        <v>124431200</v>
      </c>
      <c r="G168" s="251">
        <v>45822</v>
      </c>
      <c r="H168" s="252">
        <v>2737.93</v>
      </c>
      <c r="I168" s="253">
        <v>0</v>
      </c>
      <c r="J168" s="250" t="s">
        <v>188</v>
      </c>
      <c r="K168" s="250">
        <v>124431200</v>
      </c>
      <c r="L168" s="251">
        <v>45838</v>
      </c>
      <c r="M168" s="252">
        <v>2737.93</v>
      </c>
      <c r="N168" s="253">
        <v>0</v>
      </c>
    </row>
    <row r="169" spans="1:14" ht="16.5" x14ac:dyDescent="0.3">
      <c r="A169" s="248" t="s">
        <v>198</v>
      </c>
      <c r="B169" s="137" t="s">
        <v>177</v>
      </c>
      <c r="C169" s="249" t="s">
        <v>115</v>
      </c>
      <c r="D169" s="142" t="s">
        <v>114</v>
      </c>
      <c r="E169" s="250" t="s">
        <v>188</v>
      </c>
      <c r="F169" s="250">
        <v>124431200</v>
      </c>
      <c r="G169" s="251">
        <v>45822</v>
      </c>
      <c r="H169" s="252">
        <v>8687.17</v>
      </c>
      <c r="I169" s="253">
        <v>0</v>
      </c>
      <c r="J169" s="250" t="s">
        <v>188</v>
      </c>
      <c r="K169" s="250">
        <v>124431200</v>
      </c>
      <c r="L169" s="251">
        <v>45838</v>
      </c>
      <c r="M169" s="252">
        <v>8687.17</v>
      </c>
      <c r="N169" s="253">
        <v>0</v>
      </c>
    </row>
    <row r="170" spans="1:14" ht="16.5" x14ac:dyDescent="0.3">
      <c r="A170" s="248" t="s">
        <v>198</v>
      </c>
      <c r="B170" s="137" t="s">
        <v>178</v>
      </c>
      <c r="C170" s="249" t="s">
        <v>120</v>
      </c>
      <c r="D170" s="142" t="s">
        <v>119</v>
      </c>
      <c r="E170" s="250" t="s">
        <v>188</v>
      </c>
      <c r="F170" s="250">
        <v>124431200</v>
      </c>
      <c r="G170" s="251">
        <v>45822</v>
      </c>
      <c r="H170" s="252">
        <v>3880.05</v>
      </c>
      <c r="I170" s="253">
        <v>0</v>
      </c>
      <c r="J170" s="250" t="s">
        <v>188</v>
      </c>
      <c r="K170" s="250">
        <v>124431200</v>
      </c>
      <c r="L170" s="251">
        <v>45838</v>
      </c>
      <c r="M170" s="252">
        <v>3880.05</v>
      </c>
      <c r="N170" s="253">
        <v>0</v>
      </c>
    </row>
    <row r="171" spans="1:14" ht="16.5" x14ac:dyDescent="0.3">
      <c r="A171" s="248" t="s">
        <v>198</v>
      </c>
      <c r="B171" s="137" t="s">
        <v>179</v>
      </c>
      <c r="C171" s="249" t="s">
        <v>124</v>
      </c>
      <c r="D171" s="142" t="s">
        <v>123</v>
      </c>
      <c r="E171" s="250" t="s">
        <v>188</v>
      </c>
      <c r="F171" s="250">
        <v>124431200</v>
      </c>
      <c r="G171" s="251">
        <v>45822</v>
      </c>
      <c r="H171" s="252">
        <v>3880.05</v>
      </c>
      <c r="I171" s="253">
        <v>0</v>
      </c>
      <c r="J171" s="250" t="s">
        <v>188</v>
      </c>
      <c r="K171" s="250">
        <v>124431200</v>
      </c>
      <c r="L171" s="251">
        <v>45838</v>
      </c>
      <c r="M171" s="252">
        <v>3880.05</v>
      </c>
      <c r="N171" s="253">
        <v>0</v>
      </c>
    </row>
    <row r="172" spans="1:14" ht="16.5" x14ac:dyDescent="0.3">
      <c r="A172" s="248" t="s">
        <v>198</v>
      </c>
      <c r="B172" s="137" t="s">
        <v>180</v>
      </c>
      <c r="C172" s="249" t="s">
        <v>128</v>
      </c>
      <c r="D172" s="142" t="s">
        <v>127</v>
      </c>
      <c r="E172" s="250" t="s">
        <v>188</v>
      </c>
      <c r="F172" s="250">
        <v>124431200</v>
      </c>
      <c r="G172" s="251">
        <v>45822</v>
      </c>
      <c r="H172" s="252">
        <v>5349.81</v>
      </c>
      <c r="I172" s="253">
        <v>0</v>
      </c>
      <c r="J172" s="250" t="s">
        <v>188</v>
      </c>
      <c r="K172" s="250">
        <v>124431200</v>
      </c>
      <c r="L172" s="251">
        <v>45838</v>
      </c>
      <c r="M172" s="252">
        <v>5349.8</v>
      </c>
      <c r="N172" s="253">
        <v>0</v>
      </c>
    </row>
    <row r="173" spans="1:14" ht="16.5" x14ac:dyDescent="0.3">
      <c r="A173" s="248" t="s">
        <v>198</v>
      </c>
      <c r="B173" s="137" t="s">
        <v>181</v>
      </c>
      <c r="C173" s="249" t="s">
        <v>132</v>
      </c>
      <c r="D173" s="142" t="s">
        <v>131</v>
      </c>
      <c r="E173" s="250" t="s">
        <v>188</v>
      </c>
      <c r="F173" s="250">
        <v>124431200</v>
      </c>
      <c r="G173" s="251">
        <v>45822</v>
      </c>
      <c r="H173" s="252">
        <v>4054.02</v>
      </c>
      <c r="I173" s="253">
        <v>0</v>
      </c>
      <c r="J173" s="250" t="s">
        <v>188</v>
      </c>
      <c r="K173" s="250">
        <v>124431200</v>
      </c>
      <c r="L173" s="251">
        <v>45838</v>
      </c>
      <c r="M173" s="252">
        <v>4054.02</v>
      </c>
      <c r="N173" s="253">
        <v>0</v>
      </c>
    </row>
    <row r="174" spans="1:14" ht="16.5" x14ac:dyDescent="0.3">
      <c r="A174" s="248" t="s">
        <v>198</v>
      </c>
      <c r="B174" s="137" t="s">
        <v>182</v>
      </c>
      <c r="C174" s="249" t="s">
        <v>136</v>
      </c>
      <c r="D174" s="142" t="s">
        <v>135</v>
      </c>
      <c r="E174" s="250" t="s">
        <v>188</v>
      </c>
      <c r="F174" s="250">
        <v>124431200</v>
      </c>
      <c r="G174" s="251">
        <v>45822</v>
      </c>
      <c r="H174" s="252">
        <v>4567.8</v>
      </c>
      <c r="I174" s="253">
        <v>0</v>
      </c>
      <c r="J174" s="250" t="s">
        <v>188</v>
      </c>
      <c r="K174" s="250">
        <v>124431200</v>
      </c>
      <c r="L174" s="251">
        <v>45838</v>
      </c>
      <c r="M174" s="252">
        <v>4567.8100000000004</v>
      </c>
      <c r="N174" s="253">
        <v>0</v>
      </c>
    </row>
    <row r="175" spans="1:14" ht="16.5" x14ac:dyDescent="0.3">
      <c r="A175" s="248" t="s">
        <v>198</v>
      </c>
      <c r="B175" s="137" t="s">
        <v>194</v>
      </c>
      <c r="C175" s="249" t="s">
        <v>195</v>
      </c>
      <c r="D175" s="142" t="s">
        <v>196</v>
      </c>
      <c r="E175" s="250" t="s">
        <v>188</v>
      </c>
      <c r="F175" s="250">
        <v>124431200</v>
      </c>
      <c r="G175" s="251">
        <v>45822</v>
      </c>
      <c r="H175" s="252">
        <v>3897</v>
      </c>
      <c r="I175" s="253">
        <v>0</v>
      </c>
      <c r="J175" s="250" t="s">
        <v>188</v>
      </c>
      <c r="K175" s="250">
        <v>124431200</v>
      </c>
      <c r="L175" s="251">
        <v>45838</v>
      </c>
      <c r="M175" s="252">
        <v>3897</v>
      </c>
      <c r="N175" s="253">
        <v>0</v>
      </c>
    </row>
    <row r="176" spans="1:14" ht="16.5" x14ac:dyDescent="0.3">
      <c r="A176" s="23" t="s">
        <v>198</v>
      </c>
      <c r="B176" s="21" t="s">
        <v>184</v>
      </c>
      <c r="C176" s="41" t="s">
        <v>144</v>
      </c>
      <c r="D176" s="22" t="s">
        <v>143</v>
      </c>
      <c r="E176" s="39" t="s">
        <v>188</v>
      </c>
      <c r="F176" s="39">
        <v>124431200</v>
      </c>
      <c r="G176" s="40">
        <v>45822</v>
      </c>
      <c r="H176" s="38">
        <v>3880</v>
      </c>
      <c r="I176" s="47">
        <v>0</v>
      </c>
      <c r="J176" s="39" t="s">
        <v>188</v>
      </c>
      <c r="K176" s="39">
        <v>124431200</v>
      </c>
      <c r="L176" s="40">
        <v>45838</v>
      </c>
      <c r="M176" s="38">
        <v>3621.33</v>
      </c>
      <c r="N176" s="47">
        <v>0</v>
      </c>
    </row>
    <row r="177" spans="1:14" ht="16.5" x14ac:dyDescent="0.3">
      <c r="A177" s="256" t="s">
        <v>198</v>
      </c>
      <c r="B177" s="257" t="s">
        <v>183</v>
      </c>
      <c r="C177" s="258" t="s">
        <v>140</v>
      </c>
      <c r="D177" s="258" t="s">
        <v>150</v>
      </c>
      <c r="E177" s="260" t="s">
        <v>188</v>
      </c>
      <c r="F177" s="260">
        <v>124431200</v>
      </c>
      <c r="G177" s="289">
        <v>45822</v>
      </c>
      <c r="H177" s="261">
        <v>3621.33</v>
      </c>
      <c r="I177" s="290">
        <v>0</v>
      </c>
      <c r="J177" s="260" t="s">
        <v>188</v>
      </c>
      <c r="K177" s="260">
        <v>124431200</v>
      </c>
      <c r="L177" s="289">
        <v>45838</v>
      </c>
      <c r="M177" s="261">
        <v>3880</v>
      </c>
      <c r="N177" s="290">
        <v>0</v>
      </c>
    </row>
    <row r="178" spans="1:14" ht="16.5" x14ac:dyDescent="0.3">
      <c r="A178" s="248" t="s">
        <v>198</v>
      </c>
      <c r="B178" s="137" t="s">
        <v>185</v>
      </c>
      <c r="C178" s="249" t="s">
        <v>156</v>
      </c>
      <c r="D178" s="142" t="s">
        <v>146</v>
      </c>
      <c r="E178" s="250" t="s">
        <v>188</v>
      </c>
      <c r="F178" s="250">
        <v>124431200</v>
      </c>
      <c r="G178" s="251">
        <v>45822</v>
      </c>
      <c r="H178" s="252">
        <v>2737.5</v>
      </c>
      <c r="I178" s="253">
        <v>0</v>
      </c>
      <c r="J178" s="250" t="s">
        <v>188</v>
      </c>
      <c r="K178" s="250">
        <v>124431200</v>
      </c>
      <c r="L178" s="251">
        <v>45838</v>
      </c>
      <c r="M178" s="252">
        <v>2737.5</v>
      </c>
      <c r="N178" s="253">
        <v>0</v>
      </c>
    </row>
    <row r="179" spans="1:14" x14ac:dyDescent="0.25">
      <c r="H179" s="255"/>
    </row>
    <row r="180" spans="1:14" ht="16.5" x14ac:dyDescent="0.3">
      <c r="H180" s="262"/>
    </row>
    <row r="181" spans="1:14" x14ac:dyDescent="0.25">
      <c r="H181" s="263"/>
    </row>
  </sheetData>
  <autoFilter ref="A1:P2" xr:uid="{00000000-0009-0000-0000-000001000000}"/>
  <phoneticPr fontId="12" type="noConversion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O497"/>
  <sheetViews>
    <sheetView zoomScale="104" zoomScaleNormal="104" workbookViewId="0">
      <selection activeCell="K53" sqref="K53"/>
    </sheetView>
  </sheetViews>
  <sheetFormatPr baseColWidth="10" defaultColWidth="12.5703125" defaultRowHeight="15" x14ac:dyDescent="0.25"/>
  <cols>
    <col min="1" max="6" width="10" customWidth="1"/>
    <col min="7" max="7" width="11.7109375" customWidth="1"/>
    <col min="8" max="8" width="10.42578125" customWidth="1"/>
    <col min="9" max="11" width="9.42578125" customWidth="1"/>
    <col min="12" max="13" width="10.42578125" customWidth="1"/>
    <col min="14" max="15" width="9.42578125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46"/>
      <c r="K1" s="3"/>
      <c r="L1" s="3"/>
      <c r="M1" s="3"/>
      <c r="N1" s="3"/>
      <c r="O1" s="3"/>
    </row>
    <row r="2" spans="1:15" ht="16.5" x14ac:dyDescent="0.3">
      <c r="A2" s="36"/>
      <c r="B2" s="36"/>
      <c r="C2" s="36"/>
      <c r="D2" s="42"/>
      <c r="E2" s="42"/>
      <c r="F2" s="43">
        <v>124431200</v>
      </c>
      <c r="G2" s="44">
        <v>45673</v>
      </c>
      <c r="H2" s="38">
        <v>11622.27</v>
      </c>
      <c r="I2" s="48">
        <v>0</v>
      </c>
      <c r="J2" s="42"/>
      <c r="K2" s="43">
        <v>124431200</v>
      </c>
      <c r="L2" s="44">
        <v>45688</v>
      </c>
      <c r="M2" s="38">
        <v>11622.27</v>
      </c>
      <c r="N2" s="48">
        <v>0</v>
      </c>
      <c r="O2" s="3"/>
    </row>
    <row r="3" spans="1:15" ht="16.5" x14ac:dyDescent="0.3">
      <c r="A3" s="36"/>
      <c r="B3" s="36"/>
      <c r="C3" s="36"/>
      <c r="D3" s="42"/>
      <c r="E3" s="42"/>
      <c r="F3" s="43">
        <v>124431200</v>
      </c>
      <c r="G3" s="44">
        <v>45673</v>
      </c>
      <c r="H3" s="38">
        <v>5721.75</v>
      </c>
      <c r="I3" s="48">
        <v>0</v>
      </c>
      <c r="J3" s="42"/>
      <c r="K3" s="43">
        <v>124431200</v>
      </c>
      <c r="L3" s="44">
        <v>45688</v>
      </c>
      <c r="M3" s="38">
        <v>5721.75</v>
      </c>
      <c r="N3" s="48">
        <v>0</v>
      </c>
      <c r="O3" s="3"/>
    </row>
    <row r="4" spans="1:15" ht="16.5" x14ac:dyDescent="0.3">
      <c r="A4" s="36"/>
      <c r="B4" s="36"/>
      <c r="C4" s="36"/>
      <c r="D4" s="42"/>
      <c r="E4" s="42"/>
      <c r="F4" s="43">
        <v>124431200</v>
      </c>
      <c r="G4" s="44">
        <v>45673</v>
      </c>
      <c r="H4" s="38">
        <v>9141.65</v>
      </c>
      <c r="I4" s="48">
        <v>0</v>
      </c>
      <c r="J4" s="42"/>
      <c r="K4" s="43">
        <v>124431200</v>
      </c>
      <c r="L4" s="44">
        <v>45688</v>
      </c>
      <c r="M4" s="38">
        <v>9141.65</v>
      </c>
      <c r="N4" s="48">
        <v>0</v>
      </c>
      <c r="O4" s="3"/>
    </row>
    <row r="5" spans="1:15" ht="16.5" x14ac:dyDescent="0.3">
      <c r="A5" s="36"/>
      <c r="B5" s="36"/>
      <c r="C5" s="36"/>
      <c r="D5" s="42"/>
      <c r="E5" s="42"/>
      <c r="F5" s="43">
        <v>124431200</v>
      </c>
      <c r="G5" s="44">
        <v>45673</v>
      </c>
      <c r="H5" s="38">
        <v>4782.3900000000003</v>
      </c>
      <c r="I5" s="48">
        <v>0</v>
      </c>
      <c r="J5" s="42"/>
      <c r="K5" s="43">
        <v>124431200</v>
      </c>
      <c r="L5" s="44">
        <v>45688</v>
      </c>
      <c r="M5" s="38">
        <v>4782.3900000000003</v>
      </c>
      <c r="N5" s="48">
        <v>0</v>
      </c>
      <c r="O5" s="3"/>
    </row>
    <row r="6" spans="1:15" ht="16.5" x14ac:dyDescent="0.3">
      <c r="A6" s="36"/>
      <c r="B6" s="36"/>
      <c r="C6" s="36"/>
      <c r="D6" s="42"/>
      <c r="E6" s="42"/>
      <c r="F6" s="43">
        <v>124431200</v>
      </c>
      <c r="G6" s="44">
        <v>45673</v>
      </c>
      <c r="H6" s="38">
        <v>4648.8900000000003</v>
      </c>
      <c r="I6" s="48">
        <v>0</v>
      </c>
      <c r="J6" s="42"/>
      <c r="K6" s="43">
        <v>124431200</v>
      </c>
      <c r="L6" s="44">
        <v>45688</v>
      </c>
      <c r="M6" s="38">
        <v>4648.8900000000003</v>
      </c>
      <c r="N6" s="48">
        <v>0</v>
      </c>
      <c r="O6" s="3"/>
    </row>
    <row r="7" spans="1:15" ht="16.5" x14ac:dyDescent="0.3">
      <c r="A7" s="36"/>
      <c r="B7" s="36"/>
      <c r="C7" s="36"/>
      <c r="D7" s="42"/>
      <c r="E7" s="42"/>
      <c r="F7" s="43">
        <v>124431200</v>
      </c>
      <c r="G7" s="44">
        <v>45673</v>
      </c>
      <c r="H7" s="38">
        <v>4172.1000000000004</v>
      </c>
      <c r="I7" s="48">
        <v>0</v>
      </c>
      <c r="J7" s="42"/>
      <c r="K7" s="43">
        <v>124431200</v>
      </c>
      <c r="L7" s="44">
        <v>45688</v>
      </c>
      <c r="M7" s="38">
        <v>4172.1000000000004</v>
      </c>
      <c r="N7" s="48">
        <v>0</v>
      </c>
      <c r="O7" s="3"/>
    </row>
    <row r="8" spans="1:15" ht="16.5" x14ac:dyDescent="0.3">
      <c r="A8" s="36"/>
      <c r="B8" s="36"/>
      <c r="C8" s="36"/>
      <c r="D8" s="42"/>
      <c r="E8" s="42"/>
      <c r="F8" s="43">
        <v>124431200</v>
      </c>
      <c r="G8" s="44">
        <v>45673</v>
      </c>
      <c r="H8" s="38">
        <v>4014.1</v>
      </c>
      <c r="I8" s="48">
        <v>0</v>
      </c>
      <c r="J8" s="42"/>
      <c r="K8" s="43">
        <v>124431200</v>
      </c>
      <c r="L8" s="44">
        <v>45688</v>
      </c>
      <c r="M8" s="38">
        <v>4014.1</v>
      </c>
      <c r="N8" s="48">
        <v>0</v>
      </c>
      <c r="O8" s="3"/>
    </row>
    <row r="9" spans="1:15" ht="16.5" x14ac:dyDescent="0.3">
      <c r="A9" s="36"/>
      <c r="B9" s="36"/>
      <c r="C9" s="36"/>
      <c r="D9" s="42"/>
      <c r="E9" s="42"/>
      <c r="F9" s="43">
        <v>124431200</v>
      </c>
      <c r="G9" s="44">
        <v>45673</v>
      </c>
      <c r="H9" s="38">
        <v>4035</v>
      </c>
      <c r="I9" s="48">
        <v>0</v>
      </c>
      <c r="J9" s="42"/>
      <c r="K9" s="43">
        <v>124431200</v>
      </c>
      <c r="L9" s="44">
        <v>45688</v>
      </c>
      <c r="M9" s="38">
        <v>4035</v>
      </c>
      <c r="N9" s="48">
        <v>0</v>
      </c>
      <c r="O9" s="3"/>
    </row>
    <row r="10" spans="1:15" ht="16.5" x14ac:dyDescent="0.3">
      <c r="A10" s="36"/>
      <c r="B10" s="36"/>
      <c r="C10" s="36"/>
      <c r="D10" s="42"/>
      <c r="E10" s="42"/>
      <c r="F10" s="43">
        <v>124431200</v>
      </c>
      <c r="G10" s="44">
        <v>45673</v>
      </c>
      <c r="H10" s="38">
        <v>3677.4</v>
      </c>
      <c r="I10" s="48">
        <v>0</v>
      </c>
      <c r="J10" s="42"/>
      <c r="K10" s="43">
        <v>124431200</v>
      </c>
      <c r="L10" s="44">
        <v>45688</v>
      </c>
      <c r="M10" s="38">
        <v>3677.4</v>
      </c>
      <c r="N10" s="48">
        <v>0</v>
      </c>
      <c r="O10" s="3"/>
    </row>
    <row r="11" spans="1:15" ht="16.5" x14ac:dyDescent="0.3">
      <c r="A11" s="36"/>
      <c r="B11" s="36"/>
      <c r="C11" s="36"/>
      <c r="D11" s="42"/>
      <c r="E11" s="42"/>
      <c r="F11" s="43">
        <v>124431200</v>
      </c>
      <c r="G11" s="44">
        <v>45673</v>
      </c>
      <c r="H11" s="38">
        <v>3677.5</v>
      </c>
      <c r="I11" s="48">
        <v>0</v>
      </c>
      <c r="J11" s="42"/>
      <c r="K11" s="43">
        <v>124431200</v>
      </c>
      <c r="L11" s="44">
        <v>45688</v>
      </c>
      <c r="M11" s="38">
        <v>3677.5</v>
      </c>
      <c r="N11" s="48">
        <v>0</v>
      </c>
      <c r="O11" s="3"/>
    </row>
    <row r="12" spans="1:15" ht="16.5" x14ac:dyDescent="0.3">
      <c r="A12" s="36"/>
      <c r="B12" s="36"/>
      <c r="C12" s="36"/>
      <c r="D12" s="42"/>
      <c r="E12" s="42"/>
      <c r="F12" s="43">
        <v>124431200</v>
      </c>
      <c r="G12" s="44">
        <v>45673</v>
      </c>
      <c r="H12" s="38">
        <v>5000</v>
      </c>
      <c r="I12" s="48">
        <v>0</v>
      </c>
      <c r="J12" s="42"/>
      <c r="K12" s="43">
        <v>124431200</v>
      </c>
      <c r="L12" s="44">
        <v>45688</v>
      </c>
      <c r="M12" s="38">
        <v>5000</v>
      </c>
      <c r="N12" s="48">
        <v>0</v>
      </c>
      <c r="O12" s="3"/>
    </row>
    <row r="13" spans="1:15" ht="16.5" x14ac:dyDescent="0.3">
      <c r="A13" s="36"/>
      <c r="B13" s="36"/>
      <c r="C13" s="36"/>
      <c r="D13" s="42"/>
      <c r="E13" s="42"/>
      <c r="F13" s="43">
        <v>124431200</v>
      </c>
      <c r="G13" s="44">
        <v>45673</v>
      </c>
      <c r="H13" s="38">
        <v>3500</v>
      </c>
      <c r="I13" s="48">
        <v>0</v>
      </c>
      <c r="J13" s="42"/>
      <c r="K13" s="43">
        <v>124431200</v>
      </c>
      <c r="L13" s="44">
        <v>45688</v>
      </c>
      <c r="M13" s="38">
        <v>2520</v>
      </c>
      <c r="N13" s="48">
        <v>0</v>
      </c>
      <c r="O13" s="3"/>
    </row>
    <row r="14" spans="1:15" ht="16.5" x14ac:dyDescent="0.3">
      <c r="A14" s="36"/>
      <c r="B14" s="36"/>
      <c r="C14" s="36"/>
      <c r="D14" s="42"/>
      <c r="E14" s="42"/>
      <c r="F14" s="43">
        <v>124431200</v>
      </c>
      <c r="G14" s="44">
        <v>45673</v>
      </c>
      <c r="H14" s="38">
        <v>4004.72</v>
      </c>
      <c r="I14" s="48">
        <v>0</v>
      </c>
      <c r="J14" s="42"/>
      <c r="K14" s="43">
        <v>124431200</v>
      </c>
      <c r="L14" s="44">
        <v>45688</v>
      </c>
      <c r="M14" s="38">
        <v>4004.72</v>
      </c>
      <c r="N14" s="48">
        <v>0</v>
      </c>
      <c r="O14" s="3"/>
    </row>
    <row r="15" spans="1:15" ht="16.5" x14ac:dyDescent="0.3">
      <c r="A15" s="36"/>
      <c r="B15" s="36"/>
      <c r="C15" s="36"/>
      <c r="D15" s="42"/>
      <c r="E15" s="42"/>
      <c r="F15" s="43">
        <v>124431200</v>
      </c>
      <c r="G15" s="44">
        <v>45673</v>
      </c>
      <c r="H15" s="38">
        <v>3993.05</v>
      </c>
      <c r="I15" s="48">
        <v>0</v>
      </c>
      <c r="J15" s="42"/>
      <c r="K15" s="43">
        <v>124431200</v>
      </c>
      <c r="L15" s="44">
        <v>45688</v>
      </c>
      <c r="M15" s="38">
        <v>3993.05</v>
      </c>
      <c r="N15" s="48">
        <v>0</v>
      </c>
      <c r="O15" s="3"/>
    </row>
    <row r="16" spans="1:15" ht="16.5" x14ac:dyDescent="0.3">
      <c r="A16" s="36"/>
      <c r="B16" s="36"/>
      <c r="C16" s="36"/>
      <c r="D16" s="42"/>
      <c r="E16" s="42"/>
      <c r="F16" s="43">
        <v>124431200</v>
      </c>
      <c r="G16" s="44">
        <v>45673</v>
      </c>
      <c r="H16" s="38">
        <v>3880.04</v>
      </c>
      <c r="I16" s="48">
        <v>0</v>
      </c>
      <c r="J16" s="42"/>
      <c r="K16" s="43">
        <v>124431200</v>
      </c>
      <c r="L16" s="44">
        <v>45688</v>
      </c>
      <c r="M16" s="38">
        <v>3880.04</v>
      </c>
      <c r="N16" s="48">
        <v>0</v>
      </c>
      <c r="O16" s="3"/>
    </row>
    <row r="17" spans="1:15" ht="16.5" x14ac:dyDescent="0.3">
      <c r="A17" s="36"/>
      <c r="B17" s="36"/>
      <c r="C17" s="36"/>
      <c r="D17" s="42"/>
      <c r="E17" s="42"/>
      <c r="F17" s="43">
        <v>124431200</v>
      </c>
      <c r="G17" s="44">
        <v>45673</v>
      </c>
      <c r="H17" s="38">
        <v>3428.37</v>
      </c>
      <c r="I17" s="48">
        <v>0</v>
      </c>
      <c r="J17" s="42"/>
      <c r="K17" s="43">
        <v>124431200</v>
      </c>
      <c r="L17" s="44">
        <v>45688</v>
      </c>
      <c r="M17" s="38">
        <v>3428.37</v>
      </c>
      <c r="N17" s="48">
        <v>0</v>
      </c>
      <c r="O17" s="3"/>
    </row>
    <row r="18" spans="1:15" ht="16.5" x14ac:dyDescent="0.3">
      <c r="A18" s="36"/>
      <c r="B18" s="36"/>
      <c r="C18" s="36"/>
      <c r="D18" s="42"/>
      <c r="E18" s="42"/>
      <c r="F18" s="43">
        <v>124431200</v>
      </c>
      <c r="G18" s="44">
        <v>45673</v>
      </c>
      <c r="H18" s="38">
        <v>2737.93</v>
      </c>
      <c r="I18" s="48">
        <v>0</v>
      </c>
      <c r="J18" s="42"/>
      <c r="K18" s="43">
        <v>124431200</v>
      </c>
      <c r="L18" s="44">
        <v>45688</v>
      </c>
      <c r="M18" s="38">
        <v>2737.93</v>
      </c>
      <c r="N18" s="48">
        <v>0</v>
      </c>
      <c r="O18" s="3"/>
    </row>
    <row r="19" spans="1:15" ht="16.5" x14ac:dyDescent="0.3">
      <c r="A19" s="36"/>
      <c r="B19" s="36"/>
      <c r="C19" s="36"/>
      <c r="D19" s="42"/>
      <c r="E19" s="42"/>
      <c r="F19" s="43">
        <v>124431200</v>
      </c>
      <c r="G19" s="44">
        <v>45673</v>
      </c>
      <c r="H19" s="38">
        <v>3993.05</v>
      </c>
      <c r="I19" s="48">
        <v>0</v>
      </c>
      <c r="J19" s="42"/>
      <c r="K19" s="43">
        <v>124431200</v>
      </c>
      <c r="L19" s="44">
        <v>45688</v>
      </c>
      <c r="M19" s="38">
        <v>3993.05</v>
      </c>
      <c r="N19" s="48">
        <v>0</v>
      </c>
      <c r="O19" s="3"/>
    </row>
    <row r="20" spans="1:15" ht="16.5" x14ac:dyDescent="0.3">
      <c r="A20" s="36"/>
      <c r="B20" s="36"/>
      <c r="C20" s="36"/>
      <c r="D20" s="42"/>
      <c r="E20" s="42"/>
      <c r="F20" s="43">
        <v>124431200</v>
      </c>
      <c r="G20" s="44">
        <v>45673</v>
      </c>
      <c r="H20" s="38">
        <v>3880.04</v>
      </c>
      <c r="I20" s="48">
        <v>0</v>
      </c>
      <c r="J20" s="42"/>
      <c r="K20" s="43">
        <v>124431200</v>
      </c>
      <c r="L20" s="44">
        <v>45688</v>
      </c>
      <c r="M20" s="38">
        <v>3880.04</v>
      </c>
      <c r="N20" s="48">
        <v>0</v>
      </c>
      <c r="O20" s="3"/>
    </row>
    <row r="21" spans="1:15" ht="16.5" x14ac:dyDescent="0.3">
      <c r="A21" s="36"/>
      <c r="B21" s="36"/>
      <c r="C21" s="36"/>
      <c r="D21" s="42"/>
      <c r="E21" s="42"/>
      <c r="F21" s="43">
        <v>124431200</v>
      </c>
      <c r="G21" s="44">
        <v>45673</v>
      </c>
      <c r="H21" s="38">
        <v>2737.93</v>
      </c>
      <c r="I21" s="48">
        <v>0</v>
      </c>
      <c r="J21" s="42"/>
      <c r="K21" s="43">
        <v>124431200</v>
      </c>
      <c r="L21" s="44">
        <v>45688</v>
      </c>
      <c r="M21" s="38">
        <v>2737.93</v>
      </c>
      <c r="N21" s="48">
        <v>0</v>
      </c>
      <c r="O21" s="3"/>
    </row>
    <row r="22" spans="1:15" ht="16.5" x14ac:dyDescent="0.3">
      <c r="A22" s="36"/>
      <c r="B22" s="36"/>
      <c r="C22" s="36"/>
      <c r="D22" s="42"/>
      <c r="E22" s="42"/>
      <c r="F22" s="43">
        <v>124431200</v>
      </c>
      <c r="G22" s="44">
        <v>45673</v>
      </c>
      <c r="H22" s="38">
        <v>8687.17</v>
      </c>
      <c r="I22" s="48">
        <v>0</v>
      </c>
      <c r="J22" s="42"/>
      <c r="K22" s="43">
        <v>124431200</v>
      </c>
      <c r="L22" s="44">
        <v>45688</v>
      </c>
      <c r="M22" s="38">
        <v>8075.51</v>
      </c>
      <c r="N22" s="48">
        <v>0</v>
      </c>
      <c r="O22" s="3"/>
    </row>
    <row r="23" spans="1:15" ht="16.5" x14ac:dyDescent="0.3">
      <c r="A23" s="36"/>
      <c r="B23" s="36"/>
      <c r="C23" s="36"/>
      <c r="D23" s="42"/>
      <c r="E23" s="42"/>
      <c r="F23" s="43">
        <v>124431200</v>
      </c>
      <c r="G23" s="44">
        <v>45673</v>
      </c>
      <c r="H23" s="38">
        <v>3880.05</v>
      </c>
      <c r="I23" s="48">
        <v>0</v>
      </c>
      <c r="J23" s="42"/>
      <c r="K23" s="43">
        <v>124431200</v>
      </c>
      <c r="L23" s="44">
        <v>45688</v>
      </c>
      <c r="M23" s="38">
        <v>3880.05</v>
      </c>
      <c r="N23" s="48">
        <v>0</v>
      </c>
      <c r="O23" s="3"/>
    </row>
    <row r="24" spans="1:15" ht="16.5" x14ac:dyDescent="0.3">
      <c r="A24" s="36"/>
      <c r="B24" s="36"/>
      <c r="C24" s="36"/>
      <c r="D24" s="42"/>
      <c r="E24" s="42"/>
      <c r="F24" s="43">
        <v>124431200</v>
      </c>
      <c r="G24" s="44">
        <v>45673</v>
      </c>
      <c r="H24" s="38">
        <v>3880.05</v>
      </c>
      <c r="I24" s="48">
        <v>0</v>
      </c>
      <c r="J24" s="42"/>
      <c r="K24" s="43">
        <v>124431200</v>
      </c>
      <c r="L24" s="44">
        <v>45688</v>
      </c>
      <c r="M24" s="38">
        <v>3880.05</v>
      </c>
      <c r="N24" s="48">
        <v>0</v>
      </c>
      <c r="O24" s="3"/>
    </row>
    <row r="25" spans="1:15" ht="16.5" x14ac:dyDescent="0.3">
      <c r="A25" s="36"/>
      <c r="B25" s="36"/>
      <c r="C25" s="36"/>
      <c r="D25" s="42"/>
      <c r="E25" s="42"/>
      <c r="F25" s="43">
        <v>124431200</v>
      </c>
      <c r="G25" s="44">
        <v>45673</v>
      </c>
      <c r="H25" s="38">
        <v>5349.81</v>
      </c>
      <c r="I25" s="48">
        <v>0</v>
      </c>
      <c r="J25" s="42"/>
      <c r="K25" s="43">
        <v>124431200</v>
      </c>
      <c r="L25" s="44">
        <v>45688</v>
      </c>
      <c r="M25" s="38">
        <v>5349.81</v>
      </c>
      <c r="N25" s="48">
        <v>0</v>
      </c>
      <c r="O25" s="3"/>
    </row>
    <row r="26" spans="1:15" ht="16.5" x14ac:dyDescent="0.3">
      <c r="A26" s="36"/>
      <c r="B26" s="36"/>
      <c r="C26" s="36"/>
      <c r="D26" s="42"/>
      <c r="E26" s="42"/>
      <c r="F26" s="43">
        <v>124431200</v>
      </c>
      <c r="G26" s="44">
        <v>45673</v>
      </c>
      <c r="H26" s="38">
        <v>4054.02</v>
      </c>
      <c r="I26" s="48">
        <v>0</v>
      </c>
      <c r="J26" s="42"/>
      <c r="K26" s="43">
        <v>124431200</v>
      </c>
      <c r="L26" s="44">
        <v>45688</v>
      </c>
      <c r="M26" s="38">
        <v>4054.02</v>
      </c>
      <c r="N26" s="48">
        <v>0</v>
      </c>
      <c r="O26" s="3"/>
    </row>
    <row r="27" spans="1:15" ht="16.5" x14ac:dyDescent="0.3">
      <c r="A27" s="36"/>
      <c r="B27" s="36"/>
      <c r="C27" s="36"/>
      <c r="D27" s="42"/>
      <c r="E27" s="42"/>
      <c r="F27" s="43">
        <v>124431200</v>
      </c>
      <c r="G27" s="44">
        <v>45673</v>
      </c>
      <c r="H27" s="38">
        <v>4567.82</v>
      </c>
      <c r="I27" s="48">
        <v>0</v>
      </c>
      <c r="J27" s="42"/>
      <c r="K27" s="43">
        <v>124431200</v>
      </c>
      <c r="L27" s="44">
        <v>45688</v>
      </c>
      <c r="M27" s="38">
        <v>4567.82</v>
      </c>
      <c r="N27" s="48">
        <v>0</v>
      </c>
      <c r="O27" s="3"/>
    </row>
    <row r="28" spans="1:15" ht="16.5" x14ac:dyDescent="0.3">
      <c r="A28" s="36"/>
      <c r="B28" s="36"/>
      <c r="C28" s="36"/>
      <c r="D28" s="42"/>
      <c r="E28" s="42"/>
      <c r="F28" s="43">
        <v>124431200</v>
      </c>
      <c r="G28" s="44">
        <v>45673</v>
      </c>
      <c r="H28" s="38">
        <v>3897</v>
      </c>
      <c r="I28" s="48">
        <v>0</v>
      </c>
      <c r="J28" s="42"/>
      <c r="K28" s="43">
        <v>124431200</v>
      </c>
      <c r="L28" s="44">
        <v>45688</v>
      </c>
      <c r="M28" s="38">
        <v>3897</v>
      </c>
      <c r="N28" s="48">
        <v>0</v>
      </c>
      <c r="O28" s="3"/>
    </row>
    <row r="29" spans="1:15" ht="16.5" x14ac:dyDescent="0.3">
      <c r="A29" s="36"/>
      <c r="B29" s="36"/>
      <c r="C29" s="55"/>
      <c r="D29" s="55"/>
      <c r="E29" s="55"/>
      <c r="F29" s="56">
        <v>124431200</v>
      </c>
      <c r="G29" s="57">
        <v>45702</v>
      </c>
      <c r="H29" s="37">
        <v>11622.27</v>
      </c>
      <c r="I29" s="58">
        <v>0</v>
      </c>
      <c r="J29" s="55"/>
      <c r="K29" s="56">
        <v>124431200</v>
      </c>
      <c r="L29" s="57">
        <v>45716</v>
      </c>
      <c r="M29" s="37">
        <v>11622.27</v>
      </c>
      <c r="N29" s="58">
        <v>0</v>
      </c>
      <c r="O29" s="3"/>
    </row>
    <row r="30" spans="1:15" ht="16.5" x14ac:dyDescent="0.3">
      <c r="A30" s="36"/>
      <c r="B30" s="36"/>
      <c r="C30" s="55"/>
      <c r="D30" s="55"/>
      <c r="E30" s="55"/>
      <c r="F30" s="56">
        <v>124431200</v>
      </c>
      <c r="G30" s="57">
        <v>45702</v>
      </c>
      <c r="H30" s="37">
        <v>5721.75</v>
      </c>
      <c r="I30" s="58">
        <v>0</v>
      </c>
      <c r="J30" s="55"/>
      <c r="K30" s="56">
        <v>124431200</v>
      </c>
      <c r="L30" s="57">
        <v>45716</v>
      </c>
      <c r="M30" s="37">
        <v>5721.75</v>
      </c>
      <c r="N30" s="58">
        <v>0</v>
      </c>
      <c r="O30" s="3"/>
    </row>
    <row r="31" spans="1:15" ht="16.5" x14ac:dyDescent="0.3">
      <c r="A31" s="36"/>
      <c r="B31" s="36"/>
      <c r="C31" s="55"/>
      <c r="D31" s="55"/>
      <c r="E31" s="55"/>
      <c r="F31" s="56">
        <v>124431200</v>
      </c>
      <c r="G31" s="57">
        <v>45702</v>
      </c>
      <c r="H31" s="37">
        <v>9141.65</v>
      </c>
      <c r="I31" s="58">
        <v>0</v>
      </c>
      <c r="J31" s="55"/>
      <c r="K31" s="56">
        <v>124431200</v>
      </c>
      <c r="L31" s="57">
        <v>45716</v>
      </c>
      <c r="M31" s="37">
        <v>9141.65</v>
      </c>
      <c r="N31" s="58">
        <v>0</v>
      </c>
      <c r="O31" s="3"/>
    </row>
    <row r="32" spans="1:15" ht="16.5" x14ac:dyDescent="0.3">
      <c r="A32" s="36"/>
      <c r="B32" s="36"/>
      <c r="C32" s="55"/>
      <c r="D32" s="55"/>
      <c r="E32" s="55"/>
      <c r="F32" s="56">
        <v>124431200</v>
      </c>
      <c r="G32" s="57">
        <v>45702</v>
      </c>
      <c r="H32" s="37">
        <v>4782.3900000000003</v>
      </c>
      <c r="I32" s="58">
        <v>0</v>
      </c>
      <c r="J32" s="55"/>
      <c r="K32" s="56">
        <v>124431200</v>
      </c>
      <c r="L32" s="57">
        <v>45716</v>
      </c>
      <c r="M32" s="37">
        <v>4782.3900000000003</v>
      </c>
      <c r="N32" s="58">
        <v>0</v>
      </c>
      <c r="O32" s="3"/>
    </row>
    <row r="33" spans="1:15" ht="16.5" x14ac:dyDescent="0.3">
      <c r="A33" s="36"/>
      <c r="B33" s="36"/>
      <c r="C33" s="55"/>
      <c r="D33" s="55"/>
      <c r="E33" s="55"/>
      <c r="F33" s="56">
        <v>124431200</v>
      </c>
      <c r="G33" s="57">
        <v>45702</v>
      </c>
      <c r="H33" s="37">
        <v>4648.8900000000003</v>
      </c>
      <c r="I33" s="58">
        <v>0</v>
      </c>
      <c r="J33" s="55"/>
      <c r="K33" s="56">
        <v>124431200</v>
      </c>
      <c r="L33" s="57">
        <v>45716</v>
      </c>
      <c r="M33" s="37">
        <v>4648.8900000000003</v>
      </c>
      <c r="N33" s="58">
        <v>0</v>
      </c>
      <c r="O33" s="3"/>
    </row>
    <row r="34" spans="1:15" ht="16.5" x14ac:dyDescent="0.3">
      <c r="A34" s="36"/>
      <c r="B34" s="36"/>
      <c r="C34" s="55"/>
      <c r="D34" s="55"/>
      <c r="E34" s="55"/>
      <c r="F34" s="56">
        <v>124431200</v>
      </c>
      <c r="G34" s="57">
        <v>45702</v>
      </c>
      <c r="H34" s="37">
        <v>4172.1000000000004</v>
      </c>
      <c r="I34" s="58">
        <v>0</v>
      </c>
      <c r="J34" s="55"/>
      <c r="K34" s="56">
        <v>124431200</v>
      </c>
      <c r="L34" s="57">
        <v>45716</v>
      </c>
      <c r="M34" s="37">
        <v>4172.1000000000004</v>
      </c>
      <c r="N34" s="58">
        <v>0</v>
      </c>
      <c r="O34" s="3"/>
    </row>
    <row r="35" spans="1:15" ht="16.5" x14ac:dyDescent="0.3">
      <c r="A35" s="36"/>
      <c r="B35" s="36"/>
      <c r="C35" s="55"/>
      <c r="D35" s="55"/>
      <c r="E35" s="55"/>
      <c r="F35" s="56">
        <v>124431200</v>
      </c>
      <c r="G35" s="57">
        <v>45702</v>
      </c>
      <c r="H35" s="37">
        <v>4014.1</v>
      </c>
      <c r="I35" s="58">
        <v>0</v>
      </c>
      <c r="J35" s="55"/>
      <c r="K35" s="56">
        <v>124431200</v>
      </c>
      <c r="L35" s="57">
        <v>45716</v>
      </c>
      <c r="M35" s="37">
        <v>4014.1</v>
      </c>
      <c r="N35" s="58">
        <v>0</v>
      </c>
      <c r="O35" s="3"/>
    </row>
    <row r="36" spans="1:15" ht="16.5" x14ac:dyDescent="0.3">
      <c r="A36" s="36"/>
      <c r="B36" s="36"/>
      <c r="C36" s="55"/>
      <c r="D36" s="55"/>
      <c r="E36" s="55"/>
      <c r="F36" s="56">
        <v>124431200</v>
      </c>
      <c r="G36" s="57">
        <v>45702</v>
      </c>
      <c r="H36" s="37">
        <v>4035</v>
      </c>
      <c r="I36" s="58">
        <v>0</v>
      </c>
      <c r="J36" s="55"/>
      <c r="K36" s="56">
        <v>124431200</v>
      </c>
      <c r="L36" s="57">
        <v>45716</v>
      </c>
      <c r="M36" s="37">
        <v>4035</v>
      </c>
      <c r="N36" s="58">
        <v>0</v>
      </c>
      <c r="O36" s="3"/>
    </row>
    <row r="37" spans="1:15" ht="16.5" x14ac:dyDescent="0.3">
      <c r="A37" s="36"/>
      <c r="B37" s="36"/>
      <c r="C37" s="55"/>
      <c r="D37" s="55"/>
      <c r="E37" s="55"/>
      <c r="F37" s="56">
        <v>124431200</v>
      </c>
      <c r="G37" s="57">
        <v>45702</v>
      </c>
      <c r="H37" s="37">
        <v>3677.4</v>
      </c>
      <c r="I37" s="58">
        <v>0</v>
      </c>
      <c r="J37" s="55"/>
      <c r="K37" s="56">
        <v>124431200</v>
      </c>
      <c r="L37" s="57">
        <v>45716</v>
      </c>
      <c r="M37" s="37">
        <v>3677.4</v>
      </c>
      <c r="N37" s="58">
        <v>0</v>
      </c>
      <c r="O37" s="3"/>
    </row>
    <row r="38" spans="1:15" ht="16.5" x14ac:dyDescent="0.3">
      <c r="A38" s="36"/>
      <c r="B38" s="36"/>
      <c r="C38" s="55"/>
      <c r="D38" s="55"/>
      <c r="E38" s="55"/>
      <c r="F38" s="56">
        <v>124431200</v>
      </c>
      <c r="G38" s="57">
        <v>45702</v>
      </c>
      <c r="H38" s="37">
        <v>3677.5</v>
      </c>
      <c r="I38" s="58">
        <v>0</v>
      </c>
      <c r="J38" s="55"/>
      <c r="K38" s="56">
        <v>124431200</v>
      </c>
      <c r="L38" s="57">
        <v>45716</v>
      </c>
      <c r="M38" s="37">
        <v>3677.5</v>
      </c>
      <c r="N38" s="58">
        <v>0</v>
      </c>
      <c r="O38" s="3"/>
    </row>
    <row r="39" spans="1:15" ht="16.5" x14ac:dyDescent="0.3">
      <c r="A39" s="36"/>
      <c r="B39" s="36"/>
      <c r="C39" s="55"/>
      <c r="D39" s="55"/>
      <c r="E39" s="55"/>
      <c r="F39" s="56">
        <v>124431200</v>
      </c>
      <c r="G39" s="57">
        <v>45702</v>
      </c>
      <c r="H39" s="37">
        <v>5000</v>
      </c>
      <c r="I39" s="58">
        <v>0</v>
      </c>
      <c r="J39" s="55"/>
      <c r="K39" s="56">
        <v>124431200</v>
      </c>
      <c r="L39" s="57">
        <v>45716</v>
      </c>
      <c r="M39" s="37">
        <v>5000</v>
      </c>
      <c r="N39" s="58">
        <v>0</v>
      </c>
      <c r="O39" s="3"/>
    </row>
    <row r="40" spans="1:15" ht="16.5" x14ac:dyDescent="0.3">
      <c r="A40" s="36"/>
      <c r="B40" s="36"/>
      <c r="C40" s="55"/>
      <c r="D40" s="55"/>
      <c r="E40" s="55"/>
      <c r="F40" s="56">
        <v>124431200</v>
      </c>
      <c r="G40" s="57">
        <v>45702</v>
      </c>
      <c r="H40" s="37">
        <v>3500</v>
      </c>
      <c r="I40" s="58">
        <v>0</v>
      </c>
      <c r="J40" s="55"/>
      <c r="K40" s="56">
        <v>124431200</v>
      </c>
      <c r="L40" s="57">
        <v>45716</v>
      </c>
      <c r="M40" s="37">
        <v>3500</v>
      </c>
      <c r="N40" s="58">
        <v>0</v>
      </c>
      <c r="O40" s="3"/>
    </row>
    <row r="41" spans="1:15" ht="16.5" x14ac:dyDescent="0.3">
      <c r="A41" s="36"/>
      <c r="B41" s="36"/>
      <c r="C41" s="55"/>
      <c r="D41" s="55"/>
      <c r="E41" s="55"/>
      <c r="F41" s="56">
        <v>124431200</v>
      </c>
      <c r="G41" s="57">
        <v>45702</v>
      </c>
      <c r="H41" s="37">
        <v>4004.72</v>
      </c>
      <c r="I41" s="58">
        <v>0</v>
      </c>
      <c r="J41" s="55"/>
      <c r="K41" s="56">
        <v>124431200</v>
      </c>
      <c r="L41" s="57">
        <v>45716</v>
      </c>
      <c r="M41" s="37">
        <v>4004.72</v>
      </c>
      <c r="N41" s="58">
        <v>0</v>
      </c>
      <c r="O41" s="3"/>
    </row>
    <row r="42" spans="1:15" ht="16.5" x14ac:dyDescent="0.3">
      <c r="A42" s="36"/>
      <c r="B42" s="36"/>
      <c r="C42" s="55"/>
      <c r="D42" s="55"/>
      <c r="E42" s="55"/>
      <c r="F42" s="56">
        <v>124431200</v>
      </c>
      <c r="G42" s="57">
        <v>45702</v>
      </c>
      <c r="H42" s="37">
        <v>3993.05</v>
      </c>
      <c r="I42" s="58">
        <v>0</v>
      </c>
      <c r="J42" s="55"/>
      <c r="K42" s="56">
        <v>124431200</v>
      </c>
      <c r="L42" s="57">
        <v>45716</v>
      </c>
      <c r="M42" s="37">
        <v>3993.05</v>
      </c>
      <c r="N42" s="58">
        <v>0</v>
      </c>
      <c r="O42" s="3"/>
    </row>
    <row r="43" spans="1:15" ht="16.5" x14ac:dyDescent="0.3">
      <c r="A43" s="36"/>
      <c r="B43" s="36"/>
      <c r="C43" s="55"/>
      <c r="D43" s="55"/>
      <c r="E43" s="55"/>
      <c r="F43" s="56">
        <v>124431200</v>
      </c>
      <c r="G43" s="57">
        <v>45702</v>
      </c>
      <c r="H43" s="37">
        <v>3880.04</v>
      </c>
      <c r="I43" s="58">
        <v>0</v>
      </c>
      <c r="J43" s="55"/>
      <c r="K43" s="56">
        <v>124431200</v>
      </c>
      <c r="L43" s="57">
        <v>45716</v>
      </c>
      <c r="M43" s="37">
        <v>3880.04</v>
      </c>
      <c r="N43" s="58">
        <v>0</v>
      </c>
      <c r="O43" s="3"/>
    </row>
    <row r="44" spans="1:15" ht="16.5" x14ac:dyDescent="0.3">
      <c r="A44" s="36"/>
      <c r="B44" s="36"/>
      <c r="C44" s="55"/>
      <c r="D44" s="55"/>
      <c r="E44" s="55"/>
      <c r="F44" s="56">
        <v>124431200</v>
      </c>
      <c r="G44" s="57">
        <v>45702</v>
      </c>
      <c r="H44" s="37">
        <v>3428.37</v>
      </c>
      <c r="I44" s="58">
        <v>0</v>
      </c>
      <c r="J44" s="55"/>
      <c r="K44" s="56">
        <v>124431200</v>
      </c>
      <c r="L44" s="57">
        <v>45716</v>
      </c>
      <c r="M44" s="37">
        <v>3428.37</v>
      </c>
      <c r="N44" s="58">
        <v>0</v>
      </c>
      <c r="O44" s="3"/>
    </row>
    <row r="45" spans="1:15" ht="16.5" x14ac:dyDescent="0.3">
      <c r="A45" s="36"/>
      <c r="B45" s="36"/>
      <c r="C45" s="55"/>
      <c r="D45" s="55"/>
      <c r="E45" s="55"/>
      <c r="F45" s="56">
        <v>124431200</v>
      </c>
      <c r="G45" s="57">
        <v>45702</v>
      </c>
      <c r="H45" s="37">
        <v>2737.93</v>
      </c>
      <c r="I45" s="58">
        <v>0</v>
      </c>
      <c r="J45" s="55"/>
      <c r="K45" s="56">
        <v>124431200</v>
      </c>
      <c r="L45" s="57">
        <v>45716</v>
      </c>
      <c r="M45" s="37">
        <v>2737.93</v>
      </c>
      <c r="N45" s="58">
        <v>0</v>
      </c>
      <c r="O45" s="3"/>
    </row>
    <row r="46" spans="1:15" ht="16.5" x14ac:dyDescent="0.3">
      <c r="A46" s="36"/>
      <c r="B46" s="36"/>
      <c r="C46" s="55"/>
      <c r="D46" s="55"/>
      <c r="E46" s="55"/>
      <c r="F46" s="56">
        <v>124431200</v>
      </c>
      <c r="G46" s="57">
        <v>45702</v>
      </c>
      <c r="H46" s="37">
        <v>3993.05</v>
      </c>
      <c r="I46" s="58">
        <v>0</v>
      </c>
      <c r="J46" s="55"/>
      <c r="K46" s="56">
        <v>124431200</v>
      </c>
      <c r="L46" s="57">
        <v>45716</v>
      </c>
      <c r="M46" s="37">
        <v>3993.05</v>
      </c>
      <c r="N46" s="58">
        <v>0</v>
      </c>
      <c r="O46" s="3"/>
    </row>
    <row r="47" spans="1:15" ht="16.5" x14ac:dyDescent="0.3">
      <c r="A47" s="36"/>
      <c r="B47" s="36"/>
      <c r="C47" s="55"/>
      <c r="D47" s="55"/>
      <c r="E47" s="55"/>
      <c r="F47" s="56">
        <v>124431200</v>
      </c>
      <c r="G47" s="57">
        <v>45702</v>
      </c>
      <c r="H47" s="37">
        <v>3880.04</v>
      </c>
      <c r="I47" s="58">
        <v>0</v>
      </c>
      <c r="J47" s="55"/>
      <c r="K47" s="56">
        <v>124431200</v>
      </c>
      <c r="L47" s="57">
        <v>45716</v>
      </c>
      <c r="M47" s="37">
        <v>3880.04</v>
      </c>
      <c r="N47" s="58">
        <v>0</v>
      </c>
      <c r="O47" s="3"/>
    </row>
    <row r="48" spans="1:15" ht="16.5" x14ac:dyDescent="0.3">
      <c r="A48" s="36"/>
      <c r="B48" s="36"/>
      <c r="C48" s="55"/>
      <c r="D48" s="55"/>
      <c r="E48" s="55"/>
      <c r="F48" s="56">
        <v>124431200</v>
      </c>
      <c r="G48" s="57">
        <v>45702</v>
      </c>
      <c r="H48" s="37">
        <v>2737.93</v>
      </c>
      <c r="I48" s="58">
        <v>0</v>
      </c>
      <c r="J48" s="55"/>
      <c r="K48" s="56">
        <v>124431200</v>
      </c>
      <c r="L48" s="57">
        <v>45716</v>
      </c>
      <c r="M48" s="37">
        <v>2737.93</v>
      </c>
      <c r="N48" s="58">
        <v>0</v>
      </c>
      <c r="O48" s="3"/>
    </row>
    <row r="49" spans="1:15" ht="16.5" x14ac:dyDescent="0.3">
      <c r="A49" s="36"/>
      <c r="B49" s="36"/>
      <c r="C49" s="55"/>
      <c r="D49" s="55"/>
      <c r="E49" s="55"/>
      <c r="F49" s="56">
        <v>124431200</v>
      </c>
      <c r="G49" s="57">
        <v>45702</v>
      </c>
      <c r="H49" s="37">
        <v>8687.17</v>
      </c>
      <c r="I49" s="58">
        <v>0</v>
      </c>
      <c r="J49" s="55"/>
      <c r="K49" s="56">
        <v>124431200</v>
      </c>
      <c r="L49" s="57">
        <v>45716</v>
      </c>
      <c r="M49" s="37">
        <v>8687.17</v>
      </c>
      <c r="N49" s="58">
        <v>0</v>
      </c>
      <c r="O49" s="3"/>
    </row>
    <row r="50" spans="1:15" ht="16.5" x14ac:dyDescent="0.3">
      <c r="A50" s="36"/>
      <c r="B50" s="36"/>
      <c r="C50" s="55"/>
      <c r="D50" s="55"/>
      <c r="E50" s="55"/>
      <c r="F50" s="56">
        <v>124431200</v>
      </c>
      <c r="G50" s="57">
        <v>45702</v>
      </c>
      <c r="H50" s="37">
        <v>3880.05</v>
      </c>
      <c r="I50" s="58">
        <v>0</v>
      </c>
      <c r="J50" s="55"/>
      <c r="K50" s="56">
        <v>124431200</v>
      </c>
      <c r="L50" s="57">
        <v>45716</v>
      </c>
      <c r="M50" s="37">
        <v>3880.05</v>
      </c>
      <c r="N50" s="58">
        <v>0</v>
      </c>
      <c r="O50" s="3"/>
    </row>
    <row r="51" spans="1:15" ht="16.5" x14ac:dyDescent="0.3">
      <c r="A51" s="36"/>
      <c r="B51" s="36"/>
      <c r="C51" s="55"/>
      <c r="D51" s="55"/>
      <c r="E51" s="55"/>
      <c r="F51" s="56">
        <v>124431200</v>
      </c>
      <c r="G51" s="57">
        <v>45702</v>
      </c>
      <c r="H51" s="37">
        <v>3880.05</v>
      </c>
      <c r="I51" s="58">
        <v>0</v>
      </c>
      <c r="J51" s="55"/>
      <c r="K51" s="56">
        <v>124431200</v>
      </c>
      <c r="L51" s="57">
        <v>45716</v>
      </c>
      <c r="M51" s="37">
        <v>3880.05</v>
      </c>
      <c r="N51" s="58">
        <v>0</v>
      </c>
      <c r="O51" s="3"/>
    </row>
    <row r="52" spans="1:15" ht="16.5" x14ac:dyDescent="0.3">
      <c r="A52" s="36"/>
      <c r="B52" s="36"/>
      <c r="C52" s="55"/>
      <c r="D52" s="55"/>
      <c r="E52" s="55"/>
      <c r="F52" s="56">
        <v>124431200</v>
      </c>
      <c r="G52" s="57">
        <v>45702</v>
      </c>
      <c r="H52" s="37">
        <v>5349.81</v>
      </c>
      <c r="I52" s="58">
        <v>0</v>
      </c>
      <c r="J52" s="55"/>
      <c r="K52" s="56">
        <v>124431200</v>
      </c>
      <c r="L52" s="57">
        <v>45716</v>
      </c>
      <c r="M52" s="37">
        <v>5349.81</v>
      </c>
      <c r="N52" s="58">
        <v>0</v>
      </c>
      <c r="O52" s="3"/>
    </row>
    <row r="53" spans="1:15" ht="16.5" x14ac:dyDescent="0.3">
      <c r="A53" s="36"/>
      <c r="B53" s="36"/>
      <c r="C53" s="55"/>
      <c r="D53" s="55"/>
      <c r="E53" s="55"/>
      <c r="F53" s="56">
        <v>124431200</v>
      </c>
      <c r="G53" s="57">
        <v>45702</v>
      </c>
      <c r="H53" s="37">
        <v>4054.02</v>
      </c>
      <c r="I53" s="58">
        <v>0</v>
      </c>
      <c r="J53" s="55"/>
      <c r="K53" s="56">
        <v>124431200</v>
      </c>
      <c r="L53" s="57">
        <v>45716</v>
      </c>
      <c r="M53" s="37">
        <v>4054.02</v>
      </c>
      <c r="N53" s="58">
        <v>0</v>
      </c>
      <c r="O53" s="3"/>
    </row>
    <row r="54" spans="1:15" ht="16.5" x14ac:dyDescent="0.3">
      <c r="A54" s="36"/>
      <c r="B54" s="36"/>
      <c r="C54" s="55"/>
      <c r="D54" s="55"/>
      <c r="E54" s="55"/>
      <c r="F54" s="56">
        <v>124431200</v>
      </c>
      <c r="G54" s="57">
        <v>45702</v>
      </c>
      <c r="H54" s="37">
        <v>4567.82</v>
      </c>
      <c r="I54" s="58">
        <v>0</v>
      </c>
      <c r="J54" s="55"/>
      <c r="K54" s="56">
        <v>124431200</v>
      </c>
      <c r="L54" s="57">
        <v>45716</v>
      </c>
      <c r="M54" s="37">
        <v>4567.82</v>
      </c>
      <c r="N54" s="58">
        <v>0</v>
      </c>
      <c r="O54" s="3"/>
    </row>
    <row r="55" spans="1:15" ht="16.5" x14ac:dyDescent="0.3">
      <c r="A55" s="36"/>
      <c r="B55" s="36"/>
      <c r="C55" s="55"/>
      <c r="D55" s="55"/>
      <c r="E55" s="55"/>
      <c r="F55" s="56">
        <v>124431200</v>
      </c>
      <c r="G55" s="57">
        <v>45702</v>
      </c>
      <c r="H55" s="37">
        <v>3880</v>
      </c>
      <c r="I55" s="58">
        <v>0</v>
      </c>
      <c r="J55" s="55"/>
      <c r="K55" s="56">
        <v>124431200</v>
      </c>
      <c r="L55" s="57">
        <v>45716</v>
      </c>
      <c r="M55" s="37">
        <v>3897</v>
      </c>
      <c r="N55" s="58">
        <v>0</v>
      </c>
      <c r="O55" s="3"/>
    </row>
    <row r="56" spans="1:15" ht="16.5" x14ac:dyDescent="0.3">
      <c r="A56" s="36"/>
      <c r="B56" s="36"/>
      <c r="C56" s="55"/>
      <c r="D56" s="55"/>
      <c r="E56" s="55"/>
      <c r="F56" s="56">
        <v>124431200</v>
      </c>
      <c r="G56" s="57">
        <v>45702</v>
      </c>
      <c r="H56" s="37">
        <v>3880</v>
      </c>
      <c r="I56" s="58">
        <v>0</v>
      </c>
      <c r="J56" s="55"/>
      <c r="K56" s="56">
        <v>124431200</v>
      </c>
      <c r="L56" s="57">
        <v>45716</v>
      </c>
      <c r="M56" s="37">
        <v>3880</v>
      </c>
      <c r="N56" s="58">
        <v>0</v>
      </c>
      <c r="O56" s="3"/>
    </row>
    <row r="57" spans="1:15" ht="16.5" x14ac:dyDescent="0.3">
      <c r="A57" s="36"/>
      <c r="B57" s="36"/>
      <c r="C57" s="55"/>
      <c r="D57" s="55"/>
      <c r="E57" s="55"/>
      <c r="F57" s="56">
        <v>124431200</v>
      </c>
      <c r="G57" s="57">
        <v>45702</v>
      </c>
      <c r="H57" s="37">
        <v>3897</v>
      </c>
      <c r="I57" s="58">
        <v>0</v>
      </c>
      <c r="J57" s="55"/>
      <c r="K57" s="56">
        <v>124431200</v>
      </c>
      <c r="L57" s="57">
        <v>45716</v>
      </c>
      <c r="M57" s="37">
        <v>3880</v>
      </c>
      <c r="N57" s="58">
        <v>0</v>
      </c>
      <c r="O57" s="3"/>
    </row>
    <row r="58" spans="1:15" ht="16.5" x14ac:dyDescent="0.3">
      <c r="A58" s="36"/>
      <c r="B58" s="36"/>
      <c r="C58" s="67"/>
      <c r="D58" s="67"/>
      <c r="E58" s="67"/>
      <c r="F58" s="68">
        <v>124431200</v>
      </c>
      <c r="G58" s="69">
        <v>45730</v>
      </c>
      <c r="H58" s="49">
        <v>11622.27</v>
      </c>
      <c r="I58" s="70">
        <v>0</v>
      </c>
      <c r="J58" s="67" t="s">
        <v>188</v>
      </c>
      <c r="K58" s="68">
        <v>124431200</v>
      </c>
      <c r="L58" s="69">
        <v>45747</v>
      </c>
      <c r="M58" s="49">
        <v>11622.27</v>
      </c>
      <c r="N58" s="70">
        <v>0</v>
      </c>
      <c r="O58" s="3"/>
    </row>
    <row r="59" spans="1:15" ht="16.5" x14ac:dyDescent="0.3">
      <c r="A59" s="36"/>
      <c r="B59" s="36"/>
      <c r="C59" s="67"/>
      <c r="D59" s="67"/>
      <c r="E59" s="67"/>
      <c r="F59" s="68">
        <v>124431200</v>
      </c>
      <c r="G59" s="69">
        <v>45730</v>
      </c>
      <c r="H59" s="49">
        <v>5721.75</v>
      </c>
      <c r="I59" s="70">
        <v>0</v>
      </c>
      <c r="J59" s="67"/>
      <c r="K59" s="68">
        <v>124431200</v>
      </c>
      <c r="L59" s="69">
        <v>45747</v>
      </c>
      <c r="M59" s="49">
        <v>5721.75</v>
      </c>
      <c r="N59" s="70">
        <v>0</v>
      </c>
      <c r="O59" s="3"/>
    </row>
    <row r="60" spans="1:15" ht="16.5" x14ac:dyDescent="0.3">
      <c r="A60" s="36"/>
      <c r="B60" s="36"/>
      <c r="C60" s="67"/>
      <c r="D60" s="67"/>
      <c r="E60" s="67"/>
      <c r="F60" s="68">
        <v>124431200</v>
      </c>
      <c r="G60" s="69">
        <v>45730</v>
      </c>
      <c r="H60" s="49">
        <v>9141.65</v>
      </c>
      <c r="I60" s="70">
        <v>0</v>
      </c>
      <c r="J60" s="67"/>
      <c r="K60" s="68">
        <v>124431200</v>
      </c>
      <c r="L60" s="69">
        <v>45747</v>
      </c>
      <c r="M60" s="49">
        <v>9141.65</v>
      </c>
      <c r="N60" s="70">
        <v>0</v>
      </c>
      <c r="O60" s="3"/>
    </row>
    <row r="61" spans="1:15" ht="16.5" x14ac:dyDescent="0.3">
      <c r="A61" s="36"/>
      <c r="B61" s="36"/>
      <c r="C61" s="67"/>
      <c r="D61" s="67"/>
      <c r="E61" s="67"/>
      <c r="F61" s="68">
        <v>124431200</v>
      </c>
      <c r="G61" s="69">
        <v>45730</v>
      </c>
      <c r="H61" s="49">
        <v>4782.3900000000003</v>
      </c>
      <c r="I61" s="70">
        <v>0</v>
      </c>
      <c r="J61" s="67"/>
      <c r="K61" s="68">
        <v>124431200</v>
      </c>
      <c r="L61" s="69">
        <v>45747</v>
      </c>
      <c r="M61" s="49">
        <v>4782.3900000000003</v>
      </c>
      <c r="N61" s="70">
        <v>0</v>
      </c>
      <c r="O61" s="3"/>
    </row>
    <row r="62" spans="1:15" ht="16.5" x14ac:dyDescent="0.3">
      <c r="A62" s="36"/>
      <c r="B62" s="36"/>
      <c r="C62" s="67"/>
      <c r="D62" s="67"/>
      <c r="E62" s="67"/>
      <c r="F62" s="68">
        <v>124431200</v>
      </c>
      <c r="G62" s="69">
        <v>45730</v>
      </c>
      <c r="H62" s="49">
        <v>4648.8900000000003</v>
      </c>
      <c r="I62" s="70">
        <v>0</v>
      </c>
      <c r="J62" s="67"/>
      <c r="K62" s="68">
        <v>124431200</v>
      </c>
      <c r="L62" s="69">
        <v>45747</v>
      </c>
      <c r="M62" s="49">
        <v>4648.8900000000003</v>
      </c>
      <c r="N62" s="70">
        <v>0</v>
      </c>
      <c r="O62" s="3"/>
    </row>
    <row r="63" spans="1:15" ht="16.5" x14ac:dyDescent="0.3">
      <c r="A63" s="36"/>
      <c r="B63" s="36"/>
      <c r="C63" s="67"/>
      <c r="D63" s="67"/>
      <c r="E63" s="67"/>
      <c r="F63" s="68">
        <v>124431200</v>
      </c>
      <c r="G63" s="69">
        <v>45730</v>
      </c>
      <c r="H63" s="49">
        <v>3337.68</v>
      </c>
      <c r="I63" s="70">
        <v>0</v>
      </c>
      <c r="J63" s="67"/>
      <c r="K63" s="68">
        <v>124431200</v>
      </c>
      <c r="L63" s="69">
        <v>45747</v>
      </c>
      <c r="M63" s="49">
        <v>3337.68</v>
      </c>
      <c r="N63" s="70">
        <v>0</v>
      </c>
      <c r="O63" s="3"/>
    </row>
    <row r="64" spans="1:15" ht="16.5" x14ac:dyDescent="0.3">
      <c r="A64" s="36"/>
      <c r="B64" s="36"/>
      <c r="C64" s="67"/>
      <c r="D64" s="67"/>
      <c r="E64" s="67"/>
      <c r="F64" s="68">
        <v>124431200</v>
      </c>
      <c r="G64" s="69">
        <v>45730</v>
      </c>
      <c r="H64" s="49">
        <v>4014.1</v>
      </c>
      <c r="I64" s="70">
        <v>0</v>
      </c>
      <c r="J64" s="67"/>
      <c r="K64" s="68">
        <v>124431200</v>
      </c>
      <c r="L64" s="69">
        <v>45747</v>
      </c>
      <c r="M64" s="49">
        <v>4014.1</v>
      </c>
      <c r="N64" s="70">
        <v>0</v>
      </c>
      <c r="O64" s="3"/>
    </row>
    <row r="65" spans="1:15" ht="16.5" x14ac:dyDescent="0.3">
      <c r="A65" s="36"/>
      <c r="B65" s="36"/>
      <c r="C65" s="67"/>
      <c r="D65" s="67"/>
      <c r="E65" s="67"/>
      <c r="F65" s="68">
        <v>124431200</v>
      </c>
      <c r="G65" s="69">
        <v>45730</v>
      </c>
      <c r="H65" s="49">
        <v>4035</v>
      </c>
      <c r="I65" s="70">
        <v>0</v>
      </c>
      <c r="J65" s="67"/>
      <c r="K65" s="68">
        <v>124431200</v>
      </c>
      <c r="L65" s="69">
        <v>45747</v>
      </c>
      <c r="M65" s="49">
        <v>4035</v>
      </c>
      <c r="N65" s="70">
        <v>0</v>
      </c>
      <c r="O65" s="3"/>
    </row>
    <row r="66" spans="1:15" ht="16.5" x14ac:dyDescent="0.3">
      <c r="A66" s="36"/>
      <c r="B66" s="36"/>
      <c r="C66" s="67"/>
      <c r="D66" s="67"/>
      <c r="E66" s="67"/>
      <c r="F66" s="68">
        <v>124431200</v>
      </c>
      <c r="G66" s="69">
        <v>45730</v>
      </c>
      <c r="H66" s="49">
        <v>3677.4</v>
      </c>
      <c r="I66" s="70">
        <v>0</v>
      </c>
      <c r="J66" s="67"/>
      <c r="K66" s="68">
        <v>124431200</v>
      </c>
      <c r="L66" s="69">
        <v>45747</v>
      </c>
      <c r="M66" s="49">
        <v>3677.4</v>
      </c>
      <c r="N66" s="70">
        <v>0</v>
      </c>
      <c r="O66" s="3"/>
    </row>
    <row r="67" spans="1:15" ht="16.5" x14ac:dyDescent="0.3">
      <c r="A67" s="36"/>
      <c r="B67" s="36"/>
      <c r="C67" s="67"/>
      <c r="D67" s="67"/>
      <c r="E67" s="67"/>
      <c r="F67" s="68">
        <v>124431200</v>
      </c>
      <c r="G67" s="69">
        <v>45730</v>
      </c>
      <c r="H67" s="49">
        <v>3677.5</v>
      </c>
      <c r="I67" s="70">
        <v>0</v>
      </c>
      <c r="J67" s="67"/>
      <c r="K67" s="68">
        <v>124431200</v>
      </c>
      <c r="L67" s="69">
        <v>45747</v>
      </c>
      <c r="M67" s="49">
        <v>3677.5</v>
      </c>
      <c r="N67" s="70">
        <v>0</v>
      </c>
      <c r="O67" s="3"/>
    </row>
    <row r="68" spans="1:15" ht="16.5" x14ac:dyDescent="0.3">
      <c r="A68" s="36"/>
      <c r="B68" s="36"/>
      <c r="C68" s="67"/>
      <c r="D68" s="67"/>
      <c r="E68" s="67"/>
      <c r="F68" s="68">
        <v>124431200</v>
      </c>
      <c r="G68" s="69">
        <v>45730</v>
      </c>
      <c r="H68" s="49">
        <v>5000</v>
      </c>
      <c r="I68" s="70">
        <v>0</v>
      </c>
      <c r="J68" s="67"/>
      <c r="K68" s="68">
        <v>124431200</v>
      </c>
      <c r="L68" s="69">
        <v>45747</v>
      </c>
      <c r="M68" s="49">
        <v>5000</v>
      </c>
      <c r="N68" s="70">
        <v>0</v>
      </c>
      <c r="O68" s="3"/>
    </row>
    <row r="69" spans="1:15" ht="16.5" x14ac:dyDescent="0.3">
      <c r="A69" s="36"/>
      <c r="B69" s="36"/>
      <c r="C69" s="67"/>
      <c r="D69" s="67"/>
      <c r="E69" s="67"/>
      <c r="F69" s="68">
        <v>124431200</v>
      </c>
      <c r="G69" s="69">
        <v>45730</v>
      </c>
      <c r="H69" s="49">
        <v>3500</v>
      </c>
      <c r="I69" s="70">
        <v>0</v>
      </c>
      <c r="J69" s="67"/>
      <c r="K69" s="68">
        <v>124431200</v>
      </c>
      <c r="L69" s="69">
        <v>45747</v>
      </c>
      <c r="M69" s="49">
        <v>3500</v>
      </c>
      <c r="N69" s="70">
        <v>0</v>
      </c>
      <c r="O69" s="3"/>
    </row>
    <row r="70" spans="1:15" ht="16.5" x14ac:dyDescent="0.3">
      <c r="A70" s="36"/>
      <c r="B70" s="36"/>
      <c r="C70" s="67"/>
      <c r="D70" s="67"/>
      <c r="E70" s="67"/>
      <c r="F70" s="68">
        <v>124431200</v>
      </c>
      <c r="G70" s="69">
        <v>45730</v>
      </c>
      <c r="H70" s="49">
        <v>4004.72</v>
      </c>
      <c r="I70" s="70">
        <v>0</v>
      </c>
      <c r="J70" s="67"/>
      <c r="K70" s="68">
        <v>124431200</v>
      </c>
      <c r="L70" s="69">
        <v>45747</v>
      </c>
      <c r="M70" s="49">
        <v>4004.72</v>
      </c>
      <c r="N70" s="70">
        <v>0</v>
      </c>
      <c r="O70" s="3"/>
    </row>
    <row r="71" spans="1:15" ht="16.5" x14ac:dyDescent="0.3">
      <c r="A71" s="36"/>
      <c r="B71" s="36"/>
      <c r="C71" s="67"/>
      <c r="D71" s="67"/>
      <c r="E71" s="67"/>
      <c r="F71" s="68">
        <v>124431200</v>
      </c>
      <c r="G71" s="69">
        <v>45730</v>
      </c>
      <c r="H71" s="49">
        <v>3993.05</v>
      </c>
      <c r="I71" s="70">
        <v>0</v>
      </c>
      <c r="J71" s="67"/>
      <c r="K71" s="68">
        <v>124431200</v>
      </c>
      <c r="L71" s="69">
        <v>45747</v>
      </c>
      <c r="M71" s="49">
        <v>3993.05</v>
      </c>
      <c r="N71" s="70">
        <v>0</v>
      </c>
      <c r="O71" s="3"/>
    </row>
    <row r="72" spans="1:15" ht="16.5" x14ac:dyDescent="0.3">
      <c r="A72" s="36"/>
      <c r="B72" s="36"/>
      <c r="C72" s="67"/>
      <c r="D72" s="67"/>
      <c r="E72" s="67"/>
      <c r="F72" s="68">
        <v>124431200</v>
      </c>
      <c r="G72" s="69">
        <v>45730</v>
      </c>
      <c r="H72" s="49">
        <v>3880.04</v>
      </c>
      <c r="I72" s="70">
        <v>0</v>
      </c>
      <c r="J72" s="67"/>
      <c r="K72" s="68">
        <v>124431200</v>
      </c>
      <c r="L72" s="69">
        <v>45747</v>
      </c>
      <c r="M72" s="49">
        <v>3880.04</v>
      </c>
      <c r="N72" s="70">
        <v>0</v>
      </c>
      <c r="O72" s="3"/>
    </row>
    <row r="73" spans="1:15" ht="16.5" x14ac:dyDescent="0.3">
      <c r="A73" s="36"/>
      <c r="B73" s="36"/>
      <c r="C73" s="67"/>
      <c r="D73" s="67"/>
      <c r="E73" s="67"/>
      <c r="F73" s="68">
        <v>124431200</v>
      </c>
      <c r="G73" s="69">
        <v>45730</v>
      </c>
      <c r="H73" s="49">
        <v>3428.37</v>
      </c>
      <c r="I73" s="70">
        <v>0</v>
      </c>
      <c r="J73" s="67"/>
      <c r="K73" s="68">
        <v>124431200</v>
      </c>
      <c r="L73" s="69">
        <v>45747</v>
      </c>
      <c r="M73" s="49">
        <v>3428.37</v>
      </c>
      <c r="N73" s="70">
        <v>0</v>
      </c>
      <c r="O73" s="3"/>
    </row>
    <row r="74" spans="1:15" ht="16.5" x14ac:dyDescent="0.3">
      <c r="A74" s="36"/>
      <c r="B74" s="36"/>
      <c r="C74" s="67"/>
      <c r="D74" s="67"/>
      <c r="E74" s="67"/>
      <c r="F74" s="68">
        <v>124431200</v>
      </c>
      <c r="G74" s="69">
        <v>45730</v>
      </c>
      <c r="H74" s="49">
        <v>2737.93</v>
      </c>
      <c r="I74" s="70">
        <v>0</v>
      </c>
      <c r="J74" s="67"/>
      <c r="K74" s="68">
        <v>124431200</v>
      </c>
      <c r="L74" s="69">
        <v>45747</v>
      </c>
      <c r="M74" s="49">
        <v>2737.93</v>
      </c>
      <c r="N74" s="70">
        <v>0</v>
      </c>
      <c r="O74" s="3"/>
    </row>
    <row r="75" spans="1:15" ht="16.5" x14ac:dyDescent="0.3">
      <c r="A75" s="36"/>
      <c r="B75" s="36"/>
      <c r="C75" s="67"/>
      <c r="D75" s="67"/>
      <c r="E75" s="67"/>
      <c r="F75" s="68">
        <v>124431200</v>
      </c>
      <c r="G75" s="69">
        <v>45730</v>
      </c>
      <c r="H75" s="49">
        <v>3993.05</v>
      </c>
      <c r="I75" s="70">
        <v>0</v>
      </c>
      <c r="J75" s="67"/>
      <c r="K75" s="68">
        <v>124431200</v>
      </c>
      <c r="L75" s="69">
        <v>45747</v>
      </c>
      <c r="M75" s="49">
        <v>3993.05</v>
      </c>
      <c r="N75" s="70">
        <v>0</v>
      </c>
      <c r="O75" s="3"/>
    </row>
    <row r="76" spans="1:15" ht="16.5" x14ac:dyDescent="0.3">
      <c r="A76" s="36"/>
      <c r="B76" s="36"/>
      <c r="C76" s="67"/>
      <c r="D76" s="67"/>
      <c r="E76" s="67"/>
      <c r="F76" s="68">
        <v>124431200</v>
      </c>
      <c r="G76" s="69">
        <v>45730</v>
      </c>
      <c r="H76" s="49">
        <v>3880.04</v>
      </c>
      <c r="I76" s="70">
        <v>0</v>
      </c>
      <c r="J76" s="67"/>
      <c r="K76" s="68">
        <v>124431200</v>
      </c>
      <c r="L76" s="69">
        <v>45747</v>
      </c>
      <c r="M76" s="49">
        <v>3880.04</v>
      </c>
      <c r="N76" s="70">
        <v>0</v>
      </c>
      <c r="O76" s="3"/>
    </row>
    <row r="77" spans="1:15" ht="16.5" x14ac:dyDescent="0.3">
      <c r="A77" s="36"/>
      <c r="B77" s="36"/>
      <c r="C77" s="67"/>
      <c r="D77" s="67"/>
      <c r="E77" s="67"/>
      <c r="F77" s="68">
        <v>124431200</v>
      </c>
      <c r="G77" s="69">
        <v>45730</v>
      </c>
      <c r="H77" s="49">
        <v>2737.93</v>
      </c>
      <c r="I77" s="70">
        <v>0</v>
      </c>
      <c r="J77" s="67"/>
      <c r="K77" s="68">
        <v>124431200</v>
      </c>
      <c r="L77" s="69">
        <v>45747</v>
      </c>
      <c r="M77" s="49">
        <v>2737.93</v>
      </c>
      <c r="N77" s="70">
        <v>0</v>
      </c>
      <c r="O77" s="3"/>
    </row>
    <row r="78" spans="1:15" ht="16.5" x14ac:dyDescent="0.3">
      <c r="A78" s="36"/>
      <c r="B78" s="36"/>
      <c r="C78" s="67"/>
      <c r="D78" s="67"/>
      <c r="E78" s="67"/>
      <c r="F78" s="68">
        <v>124431200</v>
      </c>
      <c r="G78" s="69">
        <v>45730</v>
      </c>
      <c r="H78" s="49">
        <v>8687.17</v>
      </c>
      <c r="I78" s="70">
        <v>0</v>
      </c>
      <c r="J78" s="67"/>
      <c r="K78" s="68">
        <v>124431200</v>
      </c>
      <c r="L78" s="69">
        <v>45747</v>
      </c>
      <c r="M78" s="49">
        <v>8687.17</v>
      </c>
      <c r="N78" s="70">
        <v>0</v>
      </c>
      <c r="O78" s="3"/>
    </row>
    <row r="79" spans="1:15" ht="16.5" x14ac:dyDescent="0.3">
      <c r="A79" s="36"/>
      <c r="B79" s="36"/>
      <c r="C79" s="67"/>
      <c r="D79" s="67"/>
      <c r="E79" s="67"/>
      <c r="F79" s="68">
        <v>124431200</v>
      </c>
      <c r="G79" s="69">
        <v>45730</v>
      </c>
      <c r="H79" s="49">
        <v>3880.05</v>
      </c>
      <c r="I79" s="70">
        <v>0</v>
      </c>
      <c r="J79" s="67"/>
      <c r="K79" s="68">
        <v>124431200</v>
      </c>
      <c r="L79" s="69">
        <v>45747</v>
      </c>
      <c r="M79" s="49">
        <v>3880.05</v>
      </c>
      <c r="N79" s="70">
        <v>0</v>
      </c>
      <c r="O79" s="3"/>
    </row>
    <row r="80" spans="1:15" ht="16.5" x14ac:dyDescent="0.3">
      <c r="A80" s="36"/>
      <c r="B80" s="36"/>
      <c r="C80" s="67"/>
      <c r="D80" s="67"/>
      <c r="E80" s="67"/>
      <c r="F80" s="68">
        <v>124431200</v>
      </c>
      <c r="G80" s="69">
        <v>45730</v>
      </c>
      <c r="H80" s="49">
        <v>3880.05</v>
      </c>
      <c r="I80" s="70">
        <v>0</v>
      </c>
      <c r="J80" s="67"/>
      <c r="K80" s="68">
        <v>124431200</v>
      </c>
      <c r="L80" s="69">
        <v>45747</v>
      </c>
      <c r="M80" s="49">
        <v>3880.05</v>
      </c>
      <c r="N80" s="70">
        <v>0</v>
      </c>
      <c r="O80" s="3"/>
    </row>
    <row r="81" spans="1:15" ht="16.5" x14ac:dyDescent="0.3">
      <c r="A81" s="36"/>
      <c r="B81" s="36"/>
      <c r="C81" s="67"/>
      <c r="D81" s="67"/>
      <c r="E81" s="67"/>
      <c r="F81" s="68">
        <v>124431200</v>
      </c>
      <c r="G81" s="69">
        <v>45730</v>
      </c>
      <c r="H81" s="49">
        <v>5349.81</v>
      </c>
      <c r="I81" s="70">
        <v>0</v>
      </c>
      <c r="J81" s="67"/>
      <c r="K81" s="68">
        <v>124431200</v>
      </c>
      <c r="L81" s="69">
        <v>45747</v>
      </c>
      <c r="M81" s="49">
        <v>5349.81</v>
      </c>
      <c r="N81" s="70">
        <v>0</v>
      </c>
      <c r="O81" s="3"/>
    </row>
    <row r="82" spans="1:15" ht="16.5" x14ac:dyDescent="0.3">
      <c r="A82" s="36"/>
      <c r="B82" s="36"/>
      <c r="C82" s="67"/>
      <c r="D82" s="67"/>
      <c r="E82" s="67"/>
      <c r="F82" s="68">
        <v>124431200</v>
      </c>
      <c r="G82" s="69">
        <v>45730</v>
      </c>
      <c r="H82" s="49">
        <v>4054.02</v>
      </c>
      <c r="I82" s="70">
        <v>0</v>
      </c>
      <c r="J82" s="67"/>
      <c r="K82" s="68">
        <v>124431200</v>
      </c>
      <c r="L82" s="69">
        <v>45747</v>
      </c>
      <c r="M82" s="49">
        <v>4054.02</v>
      </c>
      <c r="N82" s="70">
        <v>0</v>
      </c>
      <c r="O82" s="3"/>
    </row>
    <row r="83" spans="1:15" ht="16.5" x14ac:dyDescent="0.3">
      <c r="A83" s="36"/>
      <c r="B83" s="36"/>
      <c r="C83" s="67"/>
      <c r="D83" s="67"/>
      <c r="E83" s="67"/>
      <c r="F83" s="68">
        <v>124431200</v>
      </c>
      <c r="G83" s="69">
        <v>45730</v>
      </c>
      <c r="H83" s="49">
        <v>4567.82</v>
      </c>
      <c r="I83" s="70">
        <v>0</v>
      </c>
      <c r="J83" s="67"/>
      <c r="K83" s="68">
        <v>124431200</v>
      </c>
      <c r="L83" s="69">
        <v>45747</v>
      </c>
      <c r="M83" s="49">
        <v>4567.82</v>
      </c>
      <c r="N83" s="70">
        <v>0</v>
      </c>
      <c r="O83" s="3"/>
    </row>
    <row r="84" spans="1:15" ht="16.5" x14ac:dyDescent="0.3">
      <c r="A84" s="36"/>
      <c r="B84" s="36"/>
      <c r="C84" s="67"/>
      <c r="D84" s="67"/>
      <c r="E84" s="67"/>
      <c r="F84" s="68">
        <v>124431200</v>
      </c>
      <c r="G84" s="69">
        <v>45730</v>
      </c>
      <c r="H84" s="49">
        <v>3897</v>
      </c>
      <c r="I84" s="70">
        <v>0</v>
      </c>
      <c r="J84" s="67"/>
      <c r="K84" s="68">
        <v>124431200</v>
      </c>
      <c r="L84" s="69">
        <v>45747</v>
      </c>
      <c r="M84" s="49">
        <v>3897</v>
      </c>
      <c r="N84" s="70">
        <v>0</v>
      </c>
      <c r="O84" s="3"/>
    </row>
    <row r="85" spans="1:15" ht="16.5" x14ac:dyDescent="0.3">
      <c r="A85" s="36"/>
      <c r="B85" s="36"/>
      <c r="C85" s="67"/>
      <c r="D85" s="67"/>
      <c r="E85" s="67"/>
      <c r="F85" s="68">
        <v>124431200</v>
      </c>
      <c r="G85" s="69">
        <v>45730</v>
      </c>
      <c r="H85" s="49">
        <v>3880</v>
      </c>
      <c r="I85" s="70">
        <v>0</v>
      </c>
      <c r="J85" s="67"/>
      <c r="K85" s="68">
        <v>124431200</v>
      </c>
      <c r="L85" s="69">
        <v>45747</v>
      </c>
      <c r="M85" s="49">
        <v>3880</v>
      </c>
      <c r="N85" s="70">
        <v>0</v>
      </c>
      <c r="O85" s="3"/>
    </row>
    <row r="86" spans="1:15" ht="16.5" x14ac:dyDescent="0.3">
      <c r="A86" s="36"/>
      <c r="B86" s="36"/>
      <c r="C86" s="67"/>
      <c r="D86" s="67"/>
      <c r="E86" s="67"/>
      <c r="F86" s="68">
        <v>124431200</v>
      </c>
      <c r="G86" s="69">
        <v>45730</v>
      </c>
      <c r="H86" s="49">
        <v>3880</v>
      </c>
      <c r="I86" s="70">
        <v>0</v>
      </c>
      <c r="J86" s="67"/>
      <c r="K86" s="68">
        <v>124431200</v>
      </c>
      <c r="L86" s="69">
        <v>45747</v>
      </c>
      <c r="M86" s="49">
        <v>3880</v>
      </c>
      <c r="N86" s="70">
        <v>0</v>
      </c>
      <c r="O86" s="3"/>
    </row>
    <row r="87" spans="1:15" ht="16.5" x14ac:dyDescent="0.3">
      <c r="A87" s="36"/>
      <c r="B87" s="36"/>
      <c r="C87" s="67"/>
      <c r="D87" s="67"/>
      <c r="E87" s="67"/>
      <c r="F87" s="68">
        <v>124431200</v>
      </c>
      <c r="G87" s="69">
        <v>45730</v>
      </c>
      <c r="H87" s="49">
        <v>1091</v>
      </c>
      <c r="I87" s="70">
        <v>0</v>
      </c>
      <c r="J87" s="67"/>
      <c r="K87" s="68">
        <v>124431200</v>
      </c>
      <c r="L87" s="69">
        <v>45747</v>
      </c>
      <c r="M87" s="49">
        <v>2737.5</v>
      </c>
      <c r="N87" s="70">
        <v>0</v>
      </c>
      <c r="O87" s="3"/>
    </row>
    <row r="88" spans="1: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PLANTILLA_MENSUAL</vt:lpstr>
      <vt:lpstr>PAGO_QUINCENAL</vt:lpstr>
      <vt:lpstr>INSTRUCTIVO</vt:lpstr>
    </vt:vector>
  </TitlesOfParts>
  <Manager/>
  <Company>ASEH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Antonio Pineda</dc:creator>
  <cp:keywords/>
  <dc:description/>
  <cp:lastModifiedBy>HP</cp:lastModifiedBy>
  <cp:revision/>
  <cp:lastPrinted>2025-06-03T17:58:18Z</cp:lastPrinted>
  <dcterms:created xsi:type="dcterms:W3CDTF">2018-02-21T19:30:03Z</dcterms:created>
  <dcterms:modified xsi:type="dcterms:W3CDTF">2025-07-11T15:37:56Z</dcterms:modified>
  <cp:category/>
  <cp:contentStatus/>
</cp:coreProperties>
</file>