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UENTA PUBLICA 2022\"/>
    </mc:Choice>
  </mc:AlternateContent>
  <bookViews>
    <workbookView xWindow="0" yWindow="0" windowWidth="20490" windowHeight="7650" tabRatio="945" activeTab="1"/>
  </bookViews>
  <sheets>
    <sheet name="Catalogo de áreas" sheetId="3" r:id="rId1"/>
    <sheet name="INVENTARIO TFSMDIF" sheetId="1" r:id="rId2"/>
    <sheet name="INVENTARIO TSSMDIF" sheetId="10" r:id="rId3"/>
    <sheet name="INVENTARIO TLSMDIF " sheetId="4" r:id="rId4"/>
    <sheet name="INVENTARIO AMSMDIF" sheetId="7" r:id="rId5"/>
    <sheet name="INENTARIO CMSMDIF" sheetId="11" r:id="rId6"/>
    <sheet name="INENTARIO AJSMDIF" sheetId="12" r:id="rId7"/>
    <sheet name="INENTARIO PMSMDIF " sheetId="14" r:id="rId8"/>
    <sheet name="INENTARIO PSSMDIF" sheetId="16" r:id="rId9"/>
    <sheet name="INENTARIO PASMDIF" sheetId="17" r:id="rId10"/>
    <sheet name="INENTARIO RPSMDIF" sheetId="18" r:id="rId11"/>
    <sheet name="INENTARIO DCSMDIF" sheetId="19" r:id="rId12"/>
    <sheet name="INENTARIO DRSMDIF" sheetId="23" r:id="rId13"/>
    <sheet name="INENTARIO AYSMDIF " sheetId="20" r:id="rId14"/>
    <sheet name="INENTARIO BAJAS" sheetId="21" r:id="rId15"/>
    <sheet name="Catalogo de Bienes" sheetId="2" r:id="rId16"/>
    <sheet name="Hoja1" sheetId="24" r:id="rId17"/>
    <sheet name="INENTARIO AJSMDIF (3)" sheetId="15" state="hidden" r:id="rId18"/>
  </sheets>
  <definedNames>
    <definedName name="_xlnm._FilterDatabase" localSheetId="6" hidden="1">'INENTARIO AJSMDIF'!$A$7:$L$22</definedName>
    <definedName name="_xlnm._FilterDatabase" localSheetId="5" hidden="1">'INENTARIO CMSMDIF'!$A$7:$L$19</definedName>
    <definedName name="_xlnm._FilterDatabase" localSheetId="9" hidden="1">'INENTARIO PASMDIF'!$A$7:$L$26</definedName>
    <definedName name="_xlnm._FilterDatabase" localSheetId="7" hidden="1">'INENTARIO PMSMDIF '!$A$7:$L$7</definedName>
    <definedName name="_xlnm._FilterDatabase" localSheetId="4" hidden="1">'INVENTARIO AMSMDIF'!$A$7:$L$7</definedName>
    <definedName name="_xlnm._FilterDatabase" localSheetId="1" hidden="1">'INVENTARIO TFSMDIF'!$A$7:$L$58</definedName>
    <definedName name="_xlnm._FilterDatabase" localSheetId="3" hidden="1">'INVENTARIO TLSMDIF '!$A$7:$L$22</definedName>
    <definedName name="_xlnm._FilterDatabase" localSheetId="2" hidden="1">'INVENTARIO TSSMDIF'!$A$7:$L$16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K9" i="20" l="1"/>
  <c r="K22" i="1"/>
  <c r="K54" i="1"/>
  <c r="K43" i="1"/>
  <c r="K42" i="1"/>
  <c r="K37" i="1"/>
  <c r="K36" i="1"/>
  <c r="K35" i="1"/>
  <c r="K58" i="1"/>
  <c r="K57" i="1"/>
  <c r="K56" i="1"/>
  <c r="K55" i="1"/>
  <c r="K53" i="1"/>
  <c r="K52" i="1"/>
  <c r="K51" i="1"/>
  <c r="K50" i="1"/>
  <c r="K49" i="1"/>
  <c r="K48" i="1"/>
  <c r="K47" i="1"/>
  <c r="K46" i="1"/>
  <c r="K45" i="1"/>
  <c r="K44" i="1"/>
  <c r="K41" i="1"/>
  <c r="K40" i="1"/>
  <c r="K39" i="1"/>
  <c r="K38" i="1"/>
  <c r="K34" i="1"/>
  <c r="K33" i="1"/>
  <c r="K32" i="1"/>
  <c r="K31" i="1"/>
  <c r="K30" i="1"/>
  <c r="K8" i="19" l="1"/>
  <c r="K16" i="17" l="1"/>
</calcChain>
</file>

<file path=xl/sharedStrings.xml><?xml version="1.0" encoding="utf-8"?>
<sst xmlns="http://schemas.openxmlformats.org/spreadsheetml/2006/main" count="2414" uniqueCount="698">
  <si>
    <t>Cantidad</t>
  </si>
  <si>
    <t>Modelo</t>
  </si>
  <si>
    <t>Concepto</t>
  </si>
  <si>
    <t>Responsable</t>
  </si>
  <si>
    <t xml:space="preserve">Fecha de Adquisión </t>
  </si>
  <si>
    <t xml:space="preserve">Valor en libros </t>
  </si>
  <si>
    <t>Observaciones</t>
  </si>
  <si>
    <t>Código</t>
  </si>
  <si>
    <t>Ubicación (área)</t>
  </si>
  <si>
    <t>SISTEMA MUNICIPAL PARA EL DESARROLLO INTEGRAL DE LA FAMILIA , SAN SALVADOR, HIDALGO</t>
  </si>
  <si>
    <t xml:space="preserve">Marca </t>
  </si>
  <si>
    <t>Descripción</t>
  </si>
  <si>
    <t>Foto del bien</t>
  </si>
  <si>
    <t>Catalogo de Bienes (Muebles y Equipo) Del SMDIF</t>
  </si>
  <si>
    <t>Silla de Escritorio</t>
  </si>
  <si>
    <t>Escritorio</t>
  </si>
  <si>
    <t>área</t>
  </si>
  <si>
    <t>Código de Areas SMDIF</t>
  </si>
  <si>
    <t>Terapia Fisica</t>
  </si>
  <si>
    <t>TFSMDIF-001</t>
  </si>
  <si>
    <t>Trabajo Social</t>
  </si>
  <si>
    <t>TSSMDIF-002</t>
  </si>
  <si>
    <t>Terapia de Lenguaje</t>
  </si>
  <si>
    <t>TLSMDIF-003</t>
  </si>
  <si>
    <t>Adultos Mayores</t>
  </si>
  <si>
    <t>AMSMDIF-004</t>
  </si>
  <si>
    <t>Electroestimulador combocare con ultrasonido de 1 y 3 MHZ</t>
  </si>
  <si>
    <t>Lic. Alba Luz Torres Lopez</t>
  </si>
  <si>
    <t>ECU-001</t>
  </si>
  <si>
    <t>Cargador medical</t>
  </si>
  <si>
    <t>MPU50_1060</t>
  </si>
  <si>
    <t>ROSCOE</t>
  </si>
  <si>
    <t>Ultrasonido Chattnoog a 1 y 3 MHZ</t>
  </si>
  <si>
    <t>CME-001</t>
  </si>
  <si>
    <t>UCH-001</t>
  </si>
  <si>
    <t>Tens+Tens</t>
  </si>
  <si>
    <t>TMT-001</t>
  </si>
  <si>
    <t>Color azul</t>
  </si>
  <si>
    <t>Se encuentra en bodega, sin funcionamiento</t>
  </si>
  <si>
    <t>Electroestimulador BTL</t>
  </si>
  <si>
    <t>BTL-4620PULSOPROFESSIONAL</t>
  </si>
  <si>
    <t>Color  blanco, en buenas condiciones, cuenta con un cargador de luz individual</t>
  </si>
  <si>
    <t>Color negro, en buenas condiciones</t>
  </si>
  <si>
    <t xml:space="preserve">Color azul con blanco, en buenas condiciones </t>
  </si>
  <si>
    <t>EBT-001</t>
  </si>
  <si>
    <t>Suministro caminadora</t>
  </si>
  <si>
    <t>SCA-001</t>
  </si>
  <si>
    <t>ESC-001</t>
  </si>
  <si>
    <t>SEC-001</t>
  </si>
  <si>
    <t>Parafnero Therabath</t>
  </si>
  <si>
    <t xml:space="preserve">Color biage, en buenas condiciones con capacidad de 6 libras. </t>
  </si>
  <si>
    <t>PTH-001</t>
  </si>
  <si>
    <t xml:space="preserve">Compresero Chattnoog </t>
  </si>
  <si>
    <t xml:space="preserve">Color gris, en buenas condiciones </t>
  </si>
  <si>
    <t>Color gris,en buenas condiciones</t>
  </si>
  <si>
    <t>CCH-001</t>
  </si>
  <si>
    <t>Electroestimuladr portatil twim stim</t>
  </si>
  <si>
    <t xml:space="preserve">Color gris, en condiciones regulares debido a </t>
  </si>
  <si>
    <t xml:space="preserve">Computadora </t>
  </si>
  <si>
    <t>CPT-001</t>
  </si>
  <si>
    <t>Color negro, en condiciones regulares</t>
  </si>
  <si>
    <t>Cama de tratamiento portatil</t>
  </si>
  <si>
    <t>Color azul, en buenas condiciones</t>
  </si>
  <si>
    <t>Cama de tratamiento de madera</t>
  </si>
  <si>
    <t>Color azul, en condiciones regulares</t>
  </si>
  <si>
    <t>Mesa para masaje de madera</t>
  </si>
  <si>
    <t>Color beige con tapiz negro</t>
  </si>
  <si>
    <t>Color café, en condiciones regulares con golpes en la parte superior derecha, con cajones rotos</t>
  </si>
  <si>
    <t>CMT-001</t>
  </si>
  <si>
    <t>CTM-001</t>
  </si>
  <si>
    <t>MMM-001</t>
  </si>
  <si>
    <t xml:space="preserve">Mueble de Madera </t>
  </si>
  <si>
    <t>Color café, en buenas condiciones, se utiliza para guardar toallas y lo necesario para terapia fisica</t>
  </si>
  <si>
    <t>Sillas</t>
  </si>
  <si>
    <t>Ejecutivo</t>
  </si>
  <si>
    <t xml:space="preserve">Mesas de Madera </t>
  </si>
  <si>
    <t>Chica</t>
  </si>
  <si>
    <t>Color café, en buenas condiciones</t>
  </si>
  <si>
    <t>Mesas de Madera Ch</t>
  </si>
  <si>
    <t>Grande</t>
  </si>
  <si>
    <t>Color Café, en buenas condiciones</t>
  </si>
  <si>
    <t>Biombo de 3 hojas</t>
  </si>
  <si>
    <t>Banco de plastico</t>
  </si>
  <si>
    <t>MBM-001</t>
  </si>
  <si>
    <t>SLL-001</t>
  </si>
  <si>
    <t>MSC-001</t>
  </si>
  <si>
    <t>MEM-001</t>
  </si>
  <si>
    <t>EPT-001</t>
  </si>
  <si>
    <t>BDH-001</t>
  </si>
  <si>
    <t>BDP-001</t>
  </si>
  <si>
    <t>Color verde, en buenas condiciones</t>
  </si>
  <si>
    <t>Mesa Pasteur</t>
  </si>
  <si>
    <t xml:space="preserve">Polaina </t>
  </si>
  <si>
    <t>Color gris, en excelentes condiciones ya que se adquirio recientemente.</t>
  </si>
  <si>
    <t>Parafina Therabath</t>
  </si>
  <si>
    <t>6 libras</t>
  </si>
  <si>
    <t>Color blanca, en excelentes condiciones ya que se adquirio recientemente.</t>
  </si>
  <si>
    <t>Oximetro</t>
  </si>
  <si>
    <t>OXY Whatch</t>
  </si>
  <si>
    <t>Color azul, adquirido recientemente</t>
  </si>
  <si>
    <t>MSP-001</t>
  </si>
  <si>
    <t>POL-001</t>
  </si>
  <si>
    <t>PAT-001</t>
  </si>
  <si>
    <t>OXI-001</t>
  </si>
  <si>
    <t>Baumanumetro de brazo checkatk</t>
  </si>
  <si>
    <t>Bien nuevo</t>
  </si>
  <si>
    <t xml:space="preserve">Estetoscopio </t>
  </si>
  <si>
    <t xml:space="preserve">Color negro, adquirido recientemente </t>
  </si>
  <si>
    <t>Color morado, adquirido recientemente</t>
  </si>
  <si>
    <t>Goniometro de plastico</t>
  </si>
  <si>
    <t>Juego de guantes de textura</t>
  </si>
  <si>
    <t>Diferentes colores, adquiridos recientemente</t>
  </si>
  <si>
    <t xml:space="preserve">5x5 </t>
  </si>
  <si>
    <t xml:space="preserve">Color blanco, de tela valutrode, en buenas condiciones </t>
  </si>
  <si>
    <t>5x9</t>
  </si>
  <si>
    <t>Color blanco, en buenas condiciones</t>
  </si>
  <si>
    <t xml:space="preserve">Paquete de electrodos </t>
  </si>
  <si>
    <t>6x8</t>
  </si>
  <si>
    <t>Pares de esponja</t>
  </si>
  <si>
    <t>Color rosa, azul y amarrillo, adquiridos recientemente</t>
  </si>
  <si>
    <t>BBC-001</t>
  </si>
  <si>
    <t>EST-001</t>
  </si>
  <si>
    <t>GDP-001</t>
  </si>
  <si>
    <t>JGT-001</t>
  </si>
  <si>
    <t>PDE-001</t>
  </si>
  <si>
    <t>PDS-001</t>
  </si>
  <si>
    <t>Compresas</t>
  </si>
  <si>
    <t>24¨Cervical</t>
  </si>
  <si>
    <t>10¨x24¨</t>
  </si>
  <si>
    <t>10¨x18¨</t>
  </si>
  <si>
    <t>10¨x20¨</t>
  </si>
  <si>
    <t>Color biage, adquirido recientemente</t>
  </si>
  <si>
    <t>CMS-001</t>
  </si>
  <si>
    <t>Escalerilla de 2 peldaños</t>
  </si>
  <si>
    <t>Paquete sujetador</t>
  </si>
  <si>
    <t>4x18</t>
  </si>
  <si>
    <t>Color azul, buenas condiciones, adquirido recientemente</t>
  </si>
  <si>
    <t>Cuña</t>
  </si>
  <si>
    <t xml:space="preserve">Cuña </t>
  </si>
  <si>
    <t>20x60x80</t>
  </si>
  <si>
    <t>60x60x20</t>
  </si>
  <si>
    <t>20x40x40</t>
  </si>
  <si>
    <t>Color amarillo, en buenas condiciones, adquirido recientemente.</t>
  </si>
  <si>
    <t>Color gris, en buenas condiciones, adquirido recientemente</t>
  </si>
  <si>
    <t>ESP-001</t>
  </si>
  <si>
    <t>PQS-001</t>
  </si>
  <si>
    <t>CÑA-001</t>
  </si>
  <si>
    <t>1.5kg</t>
  </si>
  <si>
    <t>2.0kg</t>
  </si>
  <si>
    <t>Foco infrarojo</t>
  </si>
  <si>
    <t>Color rojo, adquirido recientemente</t>
  </si>
  <si>
    <t>Kit de ligas de resistencia</t>
  </si>
  <si>
    <t>El kit contiene 5 ligas de diferentes colores, en buenas condiciones, adquiridas recientemente</t>
  </si>
  <si>
    <t>Mesa Pasteur con Cajon</t>
  </si>
  <si>
    <t>FIF-001</t>
  </si>
  <si>
    <t>KLR-001</t>
  </si>
  <si>
    <t>MPC-001</t>
  </si>
  <si>
    <t>Polea sencilla</t>
  </si>
  <si>
    <t>Cuerda de Polea</t>
  </si>
  <si>
    <t>Baston</t>
  </si>
  <si>
    <t>4 puntos de apoyo</t>
  </si>
  <si>
    <t>Color gris y negro, adquirido recientemente</t>
  </si>
  <si>
    <t>Andadera de aluminio</t>
  </si>
  <si>
    <t>Universal</t>
  </si>
  <si>
    <t>PLS-001</t>
  </si>
  <si>
    <t>CPL-001</t>
  </si>
  <si>
    <t>BTN-001</t>
  </si>
  <si>
    <t>AND-001</t>
  </si>
  <si>
    <t>UBR Terapia fisica</t>
  </si>
  <si>
    <t>Monitor 19´</t>
  </si>
  <si>
    <t>aacer</t>
  </si>
  <si>
    <t>V206HQL</t>
  </si>
  <si>
    <t>Color negro, condiciones buenas, buen funcionamiento</t>
  </si>
  <si>
    <t>UBR Terapia de lenguaje</t>
  </si>
  <si>
    <t xml:space="preserve">Lic. Maria Victoria Mejia Daniel </t>
  </si>
  <si>
    <t xml:space="preserve">Warrior </t>
  </si>
  <si>
    <t>Color negro, en buenas condiones</t>
  </si>
  <si>
    <t>Teclado</t>
  </si>
  <si>
    <t>Nacer</t>
  </si>
  <si>
    <t>NA-457</t>
  </si>
  <si>
    <t>Color negro, algunas teclas verdes, en buenas condiciones</t>
  </si>
  <si>
    <t>Mouse</t>
  </si>
  <si>
    <t>Genius</t>
  </si>
  <si>
    <t>NetScrool 120</t>
  </si>
  <si>
    <t xml:space="preserve">Impresora </t>
  </si>
  <si>
    <t>Brother</t>
  </si>
  <si>
    <t>MFC-J485DW</t>
  </si>
  <si>
    <t xml:space="preserve">Color negro, en buenas condiciones, </t>
  </si>
  <si>
    <t>Horno de microondas</t>
  </si>
  <si>
    <t>Estan de madera</t>
  </si>
  <si>
    <t>Mesas escolares</t>
  </si>
  <si>
    <t>Mediana</t>
  </si>
  <si>
    <t xml:space="preserve">Sillas </t>
  </si>
  <si>
    <t>Plegables</t>
  </si>
  <si>
    <t>Bancos de plastico</t>
  </si>
  <si>
    <t>Pizzarron</t>
  </si>
  <si>
    <t>Chico</t>
  </si>
  <si>
    <t xml:space="preserve">Color Café, en buenas condiciones, unicamente pocos detalles fisicos </t>
  </si>
  <si>
    <t xml:space="preserve">Color blanco y negro, en malas condiciones, con detalles fisicos, </t>
  </si>
  <si>
    <t>Color verde, en buenas condiciones, sin detalles</t>
  </si>
  <si>
    <t>Color café, en condiciones regulares, con varios detalles fisicos visibles, sirve para el resguardo de material</t>
  </si>
  <si>
    <t>Color negro, forradas, en buenas condiciones</t>
  </si>
  <si>
    <t>Color naranja, en condiciones regulares,  visiblemente desgastadas</t>
  </si>
  <si>
    <t>Color negro, 1 se encuentra en buenas condiciones y servible, 1 se encuentra en condiciones regulares, con detalles fisicos e inservible</t>
  </si>
  <si>
    <t>Color negro, en condiciones regulares, con pocos detalles fisicos.</t>
  </si>
  <si>
    <t>Fista Silla</t>
  </si>
  <si>
    <t>Mornarch</t>
  </si>
  <si>
    <t>MMDP07S2BW</t>
  </si>
  <si>
    <t>Color Blanco, en buenas condiciones, servible</t>
  </si>
  <si>
    <t>Midea</t>
  </si>
  <si>
    <t>Mediano</t>
  </si>
  <si>
    <t>CPU</t>
  </si>
  <si>
    <t>Monitor</t>
  </si>
  <si>
    <t>LG</t>
  </si>
  <si>
    <t>Flatron E1942</t>
  </si>
  <si>
    <t>Color negro, en condiciones regulares, sin detalles fisicos</t>
  </si>
  <si>
    <t>Casa del adulto mayor</t>
  </si>
  <si>
    <t>Carlos Cruz Cruz</t>
  </si>
  <si>
    <t>La coordinacion no contaba con este bien.</t>
  </si>
  <si>
    <t>Acer</t>
  </si>
  <si>
    <t>Varion M265</t>
  </si>
  <si>
    <t>Color negro, en buenas condiciones.</t>
  </si>
  <si>
    <t>HP</t>
  </si>
  <si>
    <t>Sk-2085</t>
  </si>
  <si>
    <t>Color negro, en buenas condiciones, sin detalles fisicos</t>
  </si>
  <si>
    <t>easyline</t>
  </si>
  <si>
    <t>El-993339</t>
  </si>
  <si>
    <t>Color negro, sin detalles fisicos, en buenas condiciones</t>
  </si>
  <si>
    <t>Impresora</t>
  </si>
  <si>
    <t>Epson</t>
  </si>
  <si>
    <t>W98Y060267</t>
  </si>
  <si>
    <t>Color negro, en condiciones regulares, rota la tapa de resguardo de hojas</t>
  </si>
  <si>
    <t>Mesas</t>
  </si>
  <si>
    <t>Fiesta silla</t>
  </si>
  <si>
    <t>R-2362</t>
  </si>
  <si>
    <t>Color café y negro, en condiciones regulares, con detalles fisicos como golpes, mancha de pintura.</t>
  </si>
  <si>
    <t>Desplegable</t>
  </si>
  <si>
    <t xml:space="preserve">Archivero </t>
  </si>
  <si>
    <t xml:space="preserve">Metal </t>
  </si>
  <si>
    <t>Color marron, en malas condiciones, dificultad para cerrar cajones y detalles fisicos notables</t>
  </si>
  <si>
    <t>Madera</t>
  </si>
  <si>
    <t>Color Café y negro, en condiciones regulares, detalles fisicos notables como golpes y pintura.</t>
  </si>
  <si>
    <t>Copiadora</t>
  </si>
  <si>
    <t xml:space="preserve">Brother </t>
  </si>
  <si>
    <t>MFC-L8900CDW</t>
  </si>
  <si>
    <t>Color blanco, sin detalles fisicos</t>
  </si>
  <si>
    <t>No sirve, pero se encuentra en el área.</t>
  </si>
  <si>
    <t>Silla</t>
  </si>
  <si>
    <t>TR284-TO</t>
  </si>
  <si>
    <t xml:space="preserve">10 sillas se encuentran en resguardo de otra area </t>
  </si>
  <si>
    <t>Escritorio chica</t>
  </si>
  <si>
    <t>Color negra, en mala condiciones, con varios detalles fisicos</t>
  </si>
  <si>
    <t>Madera, para computadora</t>
  </si>
  <si>
    <t xml:space="preserve">Color Café, en condiciones regulares, inestable, con pocos detalles fisicos. </t>
  </si>
  <si>
    <t>Maquina de escribir</t>
  </si>
  <si>
    <t>Olympia</t>
  </si>
  <si>
    <t>Color café y negro, condiciones regulares, sin funcionamiento del rodillo, problemas en la cinta</t>
  </si>
  <si>
    <t>Color blanca, en buenas condiciones, unicamente detalles fisicos, como pintura y golpes poco visibles</t>
  </si>
  <si>
    <t>Tv</t>
  </si>
  <si>
    <t>Samsung</t>
  </si>
  <si>
    <t>CT-5083</t>
  </si>
  <si>
    <t>Color negra, en malas condiciones</t>
  </si>
  <si>
    <t>No sirve, unicamente en resguardo</t>
  </si>
  <si>
    <t>Mesa</t>
  </si>
  <si>
    <t>Es utilizada como escritorio</t>
  </si>
  <si>
    <t>Se encuentra en resguardo de trabajo Social</t>
  </si>
  <si>
    <t>Color verde, en condiciones regulares, sin detalles fisicos</t>
  </si>
  <si>
    <t>Tipo de bien</t>
  </si>
  <si>
    <t>Equipo de Computo</t>
  </si>
  <si>
    <t>Equipo medico y de laboratorio</t>
  </si>
  <si>
    <t>Mobiliario y equipo de oficina</t>
  </si>
  <si>
    <t>Tipo de Bien</t>
  </si>
  <si>
    <t>Equipo de computo</t>
  </si>
  <si>
    <t>MON-002</t>
  </si>
  <si>
    <t>CPU-002</t>
  </si>
  <si>
    <t>TEC-002</t>
  </si>
  <si>
    <t>MOU-002</t>
  </si>
  <si>
    <t>IPR-002</t>
  </si>
  <si>
    <t>HDM-002</t>
  </si>
  <si>
    <t>ESM-002</t>
  </si>
  <si>
    <t>MEE-002</t>
  </si>
  <si>
    <t>PZN-002</t>
  </si>
  <si>
    <t>MES-003</t>
  </si>
  <si>
    <t>ARC-003</t>
  </si>
  <si>
    <t>COD-003</t>
  </si>
  <si>
    <t>MDE-003</t>
  </si>
  <si>
    <t>TEV-003</t>
  </si>
  <si>
    <t>ENTREGA</t>
  </si>
  <si>
    <t>_____________________________________</t>
  </si>
  <si>
    <t>LGH TANIA AZPEITIA SALAZAR</t>
  </si>
  <si>
    <t>DIRECTORA DEL SMDIF DEL MUNICIPIO DE SAN SALVADOR, HIDALGO</t>
  </si>
  <si>
    <t>RECIBE</t>
  </si>
  <si>
    <t xml:space="preserve">                       LIC. ALBA LUZ TORRES LOPEZ</t>
  </si>
  <si>
    <t>TERAPEUTA DE TERAPIA FISICA DEL SMDIF DEL MUNICIPIO DE SAN SALVADOR HIDALGO</t>
  </si>
  <si>
    <t xml:space="preserve">                                LIC. MARIA VICTORIA MEJIA DANIEL</t>
  </si>
  <si>
    <t>TERAPEUTA DE TERAPIA DE LENGUAJE DEL SMDIF DEL MUNICIPIO DE SAN SALVADOR HIDALGO</t>
  </si>
  <si>
    <t xml:space="preserve">                                CARLOS CRUZ CRUZ</t>
  </si>
  <si>
    <t>COORDINADOR DE ADULTOS MAYORES DEL SMDIF DEL MUNICIPIO DE SAN SALVADOR HIDALGO</t>
  </si>
  <si>
    <r>
      <t>Fecha De Inventario:</t>
    </r>
    <r>
      <rPr>
        <sz val="11"/>
        <color theme="1"/>
        <rFont val="Arial"/>
        <family val="2"/>
      </rPr>
      <t xml:space="preserve">15 de Diciembre 2020 al 31 de diciembre 2021 </t>
    </r>
  </si>
  <si>
    <t>Concepto:</t>
  </si>
  <si>
    <t>Codigo:</t>
  </si>
  <si>
    <t>BUSCADOR DE CODIGOS</t>
  </si>
  <si>
    <t>Equipo Medico y de laboratorio</t>
  </si>
  <si>
    <t>TRABAJADORA SOCIAL DE TRABAJO SOCIAL DEL SMDIF DEL MUNICIPIO DE SAN SALVADOR HIDALGO</t>
  </si>
  <si>
    <t>Empresarial</t>
  </si>
  <si>
    <t>Color chocolate, en malas condiciones, daños fisicos visibles</t>
  </si>
  <si>
    <t>UBR Trabajo Social</t>
  </si>
  <si>
    <t>Lic. Brenda Fragoso Alanis</t>
  </si>
  <si>
    <t>Color Cedro, con cajones de madera, en buenas condiciones</t>
  </si>
  <si>
    <t>Archivero</t>
  </si>
  <si>
    <t>Sin especificaciones</t>
  </si>
  <si>
    <t>Sien especificaciones</t>
  </si>
  <si>
    <t>Si de especificaciones</t>
  </si>
  <si>
    <t>Si en especificaciones</t>
  </si>
  <si>
    <t>sin especificaciones</t>
  </si>
  <si>
    <t>Metalico</t>
  </si>
  <si>
    <t>Color gris, en malas condiciones, golpes externos, no cierran correctamente sus cajones.</t>
  </si>
  <si>
    <t>Color biage, en malas condiciones</t>
  </si>
  <si>
    <t>Se utiliza como sala de espera en UBR</t>
  </si>
  <si>
    <t>DCP-T520</t>
  </si>
  <si>
    <t>Computadora</t>
  </si>
  <si>
    <t>Lenovo</t>
  </si>
  <si>
    <t>C200</t>
  </si>
  <si>
    <t>Color blanco, en condiciones regulares, unicamente pocos daños fisicos</t>
  </si>
  <si>
    <t>KU-1516</t>
  </si>
  <si>
    <t>Tech Zone</t>
  </si>
  <si>
    <t>3D optical</t>
  </si>
  <si>
    <t>Sony</t>
  </si>
  <si>
    <t>KDL-42EX440</t>
  </si>
  <si>
    <t>Color negro, en buenas condiciones, unicamente no cuenta con control  remoto.</t>
  </si>
  <si>
    <t>Se encuentra en la sala de espera de UBR</t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</si>
  <si>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1"/>
        <color theme="1"/>
        <rFont val="Arial"/>
        <family val="2"/>
      </rPr>
      <t>AMSMDIF-004</t>
    </r>
  </si>
  <si>
    <t xml:space="preserve">               DRA. ARIANNA CORTES HERNANDEZ</t>
  </si>
  <si>
    <t>DOCTORA DEL CONSULTORIO MEDICO DEL SMDIF DEL MUNICIPIO DE SAN SALVADOR HIDALGO</t>
  </si>
  <si>
    <t>DCP-T220</t>
  </si>
  <si>
    <t>Color negra, en buenas condiciones recientemente adquirido</t>
  </si>
  <si>
    <t>Dra. Arianna Cortes Hernandez</t>
  </si>
  <si>
    <t xml:space="preserve">Sin especificaciones </t>
  </si>
  <si>
    <t>Color Gris, en buenas condiciones, con un buen funcionamiento</t>
  </si>
  <si>
    <t>Bascula</t>
  </si>
  <si>
    <t>BAME</t>
  </si>
  <si>
    <t>Color baige, en buenas condiciones, con un peso maximo de 140 kg</t>
  </si>
  <si>
    <t>Mesa de exploracion</t>
  </si>
  <si>
    <t>FOTURO</t>
  </si>
  <si>
    <t>Exploracion</t>
  </si>
  <si>
    <t>Color negra y blanco, en buenas condiciones</t>
  </si>
  <si>
    <t>Es prestada para la direccion de Salud del ayuntamiento</t>
  </si>
  <si>
    <t>Secretarial</t>
  </si>
  <si>
    <t>Color negra, en buenas condiciones</t>
  </si>
  <si>
    <t>Color café, en buenas condiciones, sin daños fisicos visibles</t>
  </si>
  <si>
    <t xml:space="preserve">Plantoscopio </t>
  </si>
  <si>
    <t>Metalica</t>
  </si>
  <si>
    <t>Color negro, en buenas condiciones, sin daños visibles</t>
  </si>
  <si>
    <t>CTP-001</t>
  </si>
  <si>
    <t>BCL-004</t>
  </si>
  <si>
    <t>MSE-004</t>
  </si>
  <si>
    <t>PTN-004</t>
  </si>
  <si>
    <t>Plantoscopio</t>
  </si>
  <si>
    <t>ALL IN ONE PC-20</t>
  </si>
  <si>
    <t>Color blanco, en buenas condiciones, con problemas del software</t>
  </si>
  <si>
    <t xml:space="preserve">HP </t>
  </si>
  <si>
    <t>SK-2028</t>
  </si>
  <si>
    <t>2630H</t>
  </si>
  <si>
    <t>Electronica</t>
  </si>
  <si>
    <t>Weightcare</t>
  </si>
  <si>
    <t>Color blanca, en condiciones regulares</t>
  </si>
  <si>
    <t>No se encontraba en el inventario de la administracion anterior</t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</si>
  <si>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1"/>
        <color theme="1"/>
        <rFont val="Arial"/>
        <family val="2"/>
      </rPr>
      <t xml:space="preserve">AJSMDIF-006 </t>
    </r>
  </si>
  <si>
    <t>Asesoria Juridica</t>
  </si>
  <si>
    <t>ASSMDIF-006</t>
  </si>
  <si>
    <t>Consultorio Medico</t>
  </si>
  <si>
    <t>CMSMDIF-005</t>
  </si>
  <si>
    <t>AIO LENOVO</t>
  </si>
  <si>
    <t>LENOVO</t>
  </si>
  <si>
    <t>UBR Juridico</t>
  </si>
  <si>
    <t>Lic. Deniss Guadalupe Hernandez Torres</t>
  </si>
  <si>
    <t>JME-2018</t>
  </si>
  <si>
    <t>Color blanco, en buenas condiciones, sin daños fiscos visibles</t>
  </si>
  <si>
    <t>Color blanco, en buenas condiciones, con capacidad de 500 g</t>
  </si>
  <si>
    <t>EPSON</t>
  </si>
  <si>
    <t>L3110</t>
  </si>
  <si>
    <t>Color negro, en buenas condiciones, sin daños fisicos visibles.</t>
  </si>
  <si>
    <t>Para computadora</t>
  </si>
  <si>
    <t>Color café, en buenas condiciones, sin daños fisicos</t>
  </si>
  <si>
    <t xml:space="preserve">Secretarial </t>
  </si>
  <si>
    <t>Color café con negro, en buenas condiciones, sin daños fisicos visibles</t>
  </si>
  <si>
    <t xml:space="preserve">Mesa </t>
  </si>
  <si>
    <t>Redonda</t>
  </si>
  <si>
    <t>Donacion de presidencia</t>
  </si>
  <si>
    <t>Color verde, con condiciones regulares, unicamente daños con pintura</t>
  </si>
  <si>
    <t>Metal</t>
  </si>
  <si>
    <t>Color negro, en buenas condiciones, con vinil</t>
  </si>
  <si>
    <t>Escritorio ensamblada</t>
  </si>
  <si>
    <t>Color negra</t>
  </si>
  <si>
    <t>Se encuentra en el inventario, pero no fisicamente.</t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</si>
  <si>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8:15</t>
    </r>
  </si>
  <si>
    <t xml:space="preserve">                                LIC. DENISS GUADALUPE HERNANDEZ TORRES</t>
  </si>
  <si>
    <t>ABOGADO DE ASESORIA JURIDICO DEL SMDIF DEL MUNICIPIO DE SAN SALVADOR HIDALGOc</t>
  </si>
  <si>
    <t>REFRESH</t>
  </si>
  <si>
    <t>ULTRA WIDE SYLUS</t>
  </si>
  <si>
    <t>Color negro, en buenas condicones</t>
  </si>
  <si>
    <t>UBR PAMAR</t>
  </si>
  <si>
    <t>Lic. Katia Selene Morales Montalvo</t>
  </si>
  <si>
    <t>KEBOAYR</t>
  </si>
  <si>
    <t>K-006</t>
  </si>
  <si>
    <t>Color blanco, en buenas condiciones, recientemente adquirido</t>
  </si>
  <si>
    <t>Gabinete para pc</t>
  </si>
  <si>
    <t>QUARONI</t>
  </si>
  <si>
    <t>Sin especificacion</t>
  </si>
  <si>
    <t>En buenas condiciones, recientemente adquirido</t>
  </si>
  <si>
    <t xml:space="preserve">Multifuncional </t>
  </si>
  <si>
    <t>BROTHER</t>
  </si>
  <si>
    <t>Color negro, sin funcionamiento</t>
  </si>
  <si>
    <t>Color negro, recientemente adquirido</t>
  </si>
  <si>
    <t>En Bodega, sin funcionamiento</t>
  </si>
  <si>
    <t>GPC-007</t>
  </si>
  <si>
    <t>MTF-007</t>
  </si>
  <si>
    <t>Gabinete para PC</t>
  </si>
  <si>
    <t>Multifuncional</t>
  </si>
  <si>
    <t>PSICOLOGA DE PAMAR DEL SMDIF DEL MUNICIPIO DE SAN SALVADOR HIDALGO</t>
  </si>
  <si>
    <t>Sin Especificar</t>
  </si>
  <si>
    <t>3 Entrepaños</t>
  </si>
  <si>
    <t>Color Beige, en condiciones regulares, con buen funcionamiento</t>
  </si>
  <si>
    <t>UBR PSICOLOGIA</t>
  </si>
  <si>
    <t xml:space="preserve">Empresarial </t>
  </si>
  <si>
    <t>Color Café, sin cajones, en condiciones regulares, sin daños fisicos visibles</t>
  </si>
  <si>
    <t>Ejecutiva</t>
  </si>
  <si>
    <t>Plegable</t>
  </si>
  <si>
    <t>205 G3</t>
  </si>
  <si>
    <t>H-Intan</t>
  </si>
  <si>
    <t>MSU0923</t>
  </si>
  <si>
    <t>INK TANK 415</t>
  </si>
  <si>
    <t>Color negro, en buenas condiciones, recientemente adquirido</t>
  </si>
  <si>
    <t>ESC-003</t>
  </si>
  <si>
    <t>Baja</t>
  </si>
  <si>
    <t>MH-800</t>
  </si>
  <si>
    <t>AACER</t>
  </si>
  <si>
    <t>Mesa de trabajo</t>
  </si>
  <si>
    <t>Modulacion de altura</t>
  </si>
  <si>
    <t>Color naranja, en condiciones regulares, aun en funcionamiento</t>
  </si>
  <si>
    <t>MSB-001</t>
  </si>
  <si>
    <t>Mesa de madera</t>
  </si>
  <si>
    <t>ALO-001</t>
  </si>
  <si>
    <t>Alberca Octagonal</t>
  </si>
  <si>
    <t>Varios colores, con pelotas, en buenas condiciones</t>
  </si>
  <si>
    <t xml:space="preserve">Gabinete </t>
  </si>
  <si>
    <t>Metalico Universal</t>
  </si>
  <si>
    <t xml:space="preserve">Color Arena, en condiciones regulares con medidas 1.81cm x 86cm x 37cm </t>
  </si>
  <si>
    <t xml:space="preserve">PROGRAMAS ALIMENTARIOS </t>
  </si>
  <si>
    <t>L.N. Italletzy Mejia Hernandez</t>
  </si>
  <si>
    <t>GBE-009</t>
  </si>
  <si>
    <t>Librero</t>
  </si>
  <si>
    <t xml:space="preserve">Grande </t>
  </si>
  <si>
    <t>Color café, en buenas condiciones, con 5 diviciones, de medidas 1.74cm X 82cm X 30cm</t>
  </si>
  <si>
    <t>LBO-009</t>
  </si>
  <si>
    <t xml:space="preserve">De Oficina </t>
  </si>
  <si>
    <t>Color café, en buenas condiciones con 3 cajones, 80cm X 65cm X  1.25cm</t>
  </si>
  <si>
    <t>De Trabajo</t>
  </si>
  <si>
    <t xml:space="preserve">De Madera y metal, color café, en buenas condiciones </t>
  </si>
  <si>
    <t>Color café, con dos diviciones, en buenas condiciones</t>
  </si>
  <si>
    <t>Color negra, en buenas condiciones, sin daños fisicos visibles</t>
  </si>
  <si>
    <t>Color negro, en buenas condiciones, sin daños fisicos</t>
  </si>
  <si>
    <t>Techzone</t>
  </si>
  <si>
    <t>L4150</t>
  </si>
  <si>
    <t>Color negro, con conexión WIFI, en buenas condiciones</t>
  </si>
  <si>
    <t>Kit de Plicometro</t>
  </si>
  <si>
    <t>ABS</t>
  </si>
  <si>
    <t>Plastico</t>
  </si>
  <si>
    <t xml:space="preserve">Contiene Antropometro, cinta metrica, Estadiometro </t>
  </si>
  <si>
    <t xml:space="preserve">Glucometro </t>
  </si>
  <si>
    <t>GMATEON</t>
  </si>
  <si>
    <t>En buenas condiciones</t>
  </si>
  <si>
    <t>Baumometro</t>
  </si>
  <si>
    <t>De muñeca</t>
  </si>
  <si>
    <t>BEURER</t>
  </si>
  <si>
    <t>en buenas condiciones, sin daños fisicos visibles</t>
  </si>
  <si>
    <t>PROGRAMAS ALIMENTICIOS DEL SMDIF DEL MUNICIPIO DE SAN SALVADOR HIDALGO</t>
  </si>
  <si>
    <t xml:space="preserve">                 L.N ITALLETZY MEJIA HERNANDEZ</t>
  </si>
  <si>
    <t>____________________________________</t>
  </si>
  <si>
    <t>KTP-009</t>
  </si>
  <si>
    <t>GMT-009</t>
  </si>
  <si>
    <t>BMT-009</t>
  </si>
  <si>
    <t>KIT de plicometro</t>
  </si>
  <si>
    <t>Glucometro</t>
  </si>
  <si>
    <t>BMGT-009</t>
  </si>
  <si>
    <r>
      <t xml:space="preserve">Área: </t>
    </r>
    <r>
      <rPr>
        <sz val="11"/>
        <color theme="1"/>
        <rFont val="Arial"/>
        <family val="2"/>
      </rPr>
      <t xml:space="preserve"> RECEPCION DIF</t>
    </r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</si>
  <si>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1"/>
        <color theme="1"/>
        <rFont val="Arial"/>
        <family val="2"/>
      </rPr>
      <t>RPSMDIF-010</t>
    </r>
  </si>
  <si>
    <t>Color negro, en buenas condiciones, sin daños fisicos visibles</t>
  </si>
  <si>
    <t>RECEPCION DIF</t>
  </si>
  <si>
    <t>L EGO</t>
  </si>
  <si>
    <t>Despachador de Agua</t>
  </si>
  <si>
    <t>FRESH</t>
  </si>
  <si>
    <t>ROYAL</t>
  </si>
  <si>
    <t>Se encuentra fisicamente, pero sin funcionamiento</t>
  </si>
  <si>
    <t>BioNet</t>
  </si>
  <si>
    <t>Color negra, sin daños visibles, recientemente adquidirido</t>
  </si>
  <si>
    <t>DDA-009</t>
  </si>
  <si>
    <t>Despachador de agua</t>
  </si>
  <si>
    <t xml:space="preserve">Biometrico </t>
  </si>
  <si>
    <t>BMO-009</t>
  </si>
  <si>
    <t>Biometrico</t>
  </si>
  <si>
    <r>
      <t xml:space="preserve">Área: </t>
    </r>
    <r>
      <rPr>
        <sz val="11"/>
        <color theme="1"/>
        <rFont val="Arial"/>
        <family val="2"/>
      </rPr>
      <t xml:space="preserve"> DIRECCION DIF</t>
    </r>
  </si>
  <si>
    <t xml:space="preserve">Silla </t>
  </si>
  <si>
    <t>DIRECCION DIF</t>
  </si>
  <si>
    <t>Color café, en buenas condiciones, con 3 compartimentos</t>
  </si>
  <si>
    <t>Color negro, en buenas condiciones, con especificaciones de 8GB ensamblado, recientemente adquirido</t>
  </si>
  <si>
    <t>Multifuncional nk Tank Wireless 415</t>
  </si>
  <si>
    <t>V193W</t>
  </si>
  <si>
    <r>
      <rPr>
        <b/>
        <sz val="11"/>
        <color theme="1"/>
        <rFont val="Arial"/>
        <family val="2"/>
      </rPr>
      <t>Responsable:</t>
    </r>
    <r>
      <rPr>
        <sz val="11"/>
        <color theme="1"/>
        <rFont val="Arial"/>
        <family val="2"/>
      </rPr>
      <t xml:space="preserve">  DANIELA HERNANDEZ MARTINEZ</t>
    </r>
  </si>
  <si>
    <t>Daniela Hernandez Martinez</t>
  </si>
  <si>
    <t xml:space="preserve">                 LIC. ALBA ESCAMILLA ROJO</t>
  </si>
  <si>
    <t>CONTADORA DE FINANZAS DEL SMDIF DEL MUNICIPIO DE SAN SALVADOR HIDALGO</t>
  </si>
  <si>
    <t>Cajonera</t>
  </si>
  <si>
    <t>CJR-009</t>
  </si>
  <si>
    <t>Mueble de madera</t>
  </si>
  <si>
    <t>DIF FINANZAS</t>
  </si>
  <si>
    <t>Lic. Evelin Mejia Viveros</t>
  </si>
  <si>
    <t>Color miel, en buenas condiciones, pocos daños fisicos visibles</t>
  </si>
  <si>
    <t>LAPTOP</t>
  </si>
  <si>
    <t xml:space="preserve"> E5-575-31Z0</t>
  </si>
  <si>
    <t xml:space="preserve">Equipo de Computo </t>
  </si>
  <si>
    <t>CP GAMER</t>
  </si>
  <si>
    <t>AMD</t>
  </si>
  <si>
    <t>10 Nucleos</t>
  </si>
  <si>
    <t>Color negro, sin daños fisicos visibles, en buenas condiciones, 8GB con 1TB 20N RADEON R7</t>
  </si>
  <si>
    <t>INK TANK 315</t>
  </si>
  <si>
    <t>En buen funcionamiento</t>
  </si>
  <si>
    <t>Bienes Intangibles</t>
  </si>
  <si>
    <t>SACG.NET</t>
  </si>
  <si>
    <t>Contabilidad SMDIF</t>
  </si>
  <si>
    <t>MMD-009</t>
  </si>
  <si>
    <t>LTP-009</t>
  </si>
  <si>
    <t>CPG-009</t>
  </si>
  <si>
    <t>IRP-002</t>
  </si>
  <si>
    <t>SPL-009</t>
  </si>
  <si>
    <t>SGN-009</t>
  </si>
  <si>
    <t>V194</t>
  </si>
  <si>
    <t>Lic. Alba Escamilla Rojo</t>
  </si>
  <si>
    <t>DC5V</t>
  </si>
  <si>
    <t>X153</t>
  </si>
  <si>
    <t>Color negro, en malas condiciones, sin funcionamiento</t>
  </si>
  <si>
    <t>Se encuentra inhabilitada, unicamente en resguardo</t>
  </si>
  <si>
    <t>MOA13</t>
  </si>
  <si>
    <t>Bien de intercambio</t>
  </si>
  <si>
    <t>1kg</t>
  </si>
  <si>
    <t>Color transparente, adquirido recientemente, de longitud 20 cm</t>
  </si>
  <si>
    <t>GVM</t>
  </si>
  <si>
    <t>5kg</t>
  </si>
  <si>
    <t>&lt;&lt;&lt;&lt;&lt;&lt;&lt;&lt;</t>
  </si>
  <si>
    <t xml:space="preserve">Sistema Aspel </t>
  </si>
  <si>
    <t>NOI 8.0</t>
  </si>
  <si>
    <t>Bien Nuevo</t>
  </si>
  <si>
    <t>Donacion</t>
  </si>
  <si>
    <t>Computadora de escritorio</t>
  </si>
  <si>
    <t>Ensamblada con intel</t>
  </si>
  <si>
    <t>Color negro, en buenas condiciones, monitor 10", memoria RAM 3GB</t>
  </si>
  <si>
    <t>Se encuentra en las instalaciones de presidencia municipal</t>
  </si>
  <si>
    <t>TVE-003</t>
  </si>
  <si>
    <t>TV</t>
  </si>
  <si>
    <t>HKPRo</t>
  </si>
  <si>
    <t>HKP22E16</t>
  </si>
  <si>
    <t>Receptor de tv a color LED, en buenas condiciones color negro</t>
  </si>
  <si>
    <t>Camioneta</t>
  </si>
  <si>
    <t>NISSAN</t>
  </si>
  <si>
    <t>2015 NP300 ESTACAS</t>
  </si>
  <si>
    <t>Color blanca, con redilas, en buenas condiciones con numero de placa: HJ-70-205</t>
  </si>
  <si>
    <t>Padron Vehicular</t>
  </si>
  <si>
    <t>FORD</t>
  </si>
  <si>
    <t>2008 tipo Camion</t>
  </si>
  <si>
    <t>Color rojo, en buenas condiciones, buen funcionamiento, con numero de placas: HK7472F</t>
  </si>
  <si>
    <t>Transporte de Programas Alimentarios</t>
  </si>
  <si>
    <t>COT-009</t>
  </si>
  <si>
    <t>Electroestimulador portatil twim stim</t>
  </si>
  <si>
    <t>Sin antecedentes</t>
  </si>
  <si>
    <t xml:space="preserve">                                                                                                        Inventario y Resguardo de Mobiliario y Equipo</t>
  </si>
  <si>
    <t>Guillotina</t>
  </si>
  <si>
    <t>SINOTEC</t>
  </si>
  <si>
    <t>Corta Papel</t>
  </si>
  <si>
    <t>Color blanca y azul, buenas condiciones, recientemente adquirido</t>
  </si>
  <si>
    <t>GLT-009</t>
  </si>
  <si>
    <t>SUBDIRECTORA DEL SMDIF DEL MUNICIPIO DE SAN SALVADOR HIDALGO</t>
  </si>
  <si>
    <t xml:space="preserve">                 DANIELA HERNANDEZ MARTINEZ</t>
  </si>
  <si>
    <t>RECEPCIONISTA DEL SMDIF DEL MUNICIPIO DE SAN SALVADOR HIDALGO</t>
  </si>
  <si>
    <t>SISTEMA MUNICIPAL PARA EL DESARROLLO INTEGRAL DE LA FAMILIA DE SAN SALVADOR, HIDALGO</t>
  </si>
  <si>
    <t>Engargoladora</t>
  </si>
  <si>
    <t>CONDOR</t>
  </si>
  <si>
    <t>Arillo de metal</t>
  </si>
  <si>
    <t>Color blanco y negro, buenas condiciones, recientemente adquirido</t>
  </si>
  <si>
    <t xml:space="preserve">                                                                                                   Inventario y Resguardo de Mobiliario y Equipo</t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</si>
  <si>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1"/>
        <color theme="1"/>
        <rFont val="Arial"/>
        <family val="2"/>
      </rPr>
      <t>ABDIF-012</t>
    </r>
  </si>
  <si>
    <r>
      <t xml:space="preserve">Área: </t>
    </r>
    <r>
      <rPr>
        <sz val="11"/>
        <color theme="1"/>
        <rFont val="Arial"/>
        <family val="2"/>
      </rPr>
      <t xml:space="preserve"> BAJAS</t>
    </r>
  </si>
  <si>
    <t xml:space="preserve">                                                                                                       Inventario y Resguardo de Mobiliario y Equipo</t>
  </si>
  <si>
    <r>
      <t xml:space="preserve">Área: </t>
    </r>
    <r>
      <rPr>
        <sz val="11"/>
        <color theme="1"/>
        <rFont val="Arial"/>
        <family val="2"/>
      </rPr>
      <t>ADULTOS MAYORES</t>
    </r>
  </si>
  <si>
    <r>
      <rPr>
        <b/>
        <sz val="11"/>
        <color theme="1"/>
        <rFont val="Arial"/>
        <family val="2"/>
      </rPr>
      <t>Responsable:</t>
    </r>
    <r>
      <rPr>
        <sz val="11"/>
        <color theme="1"/>
        <rFont val="Arial"/>
        <family val="2"/>
      </rPr>
      <t xml:space="preserve">   CARLOS CRUZ CRUZ      </t>
    </r>
  </si>
  <si>
    <t>_______________________________</t>
  </si>
  <si>
    <t>Sin Antecedentes</t>
  </si>
  <si>
    <t>_____________________________</t>
  </si>
  <si>
    <t>________________________________</t>
  </si>
  <si>
    <t xml:space="preserve">                           LIC. KATIA SELENE MORALES MONTALVO</t>
  </si>
  <si>
    <t xml:space="preserve">                                                                                                      Inventario y Resguardo de Mobiliario y Equipo</t>
  </si>
  <si>
    <t>_________________________________</t>
  </si>
  <si>
    <t>EGG-009</t>
  </si>
  <si>
    <t>____________________</t>
  </si>
  <si>
    <t>LIC. EVELYN MEJIA ROJO</t>
  </si>
  <si>
    <t>PAMAR</t>
  </si>
  <si>
    <t>PMSMDIF-007</t>
  </si>
  <si>
    <t>Psicologia UBR</t>
  </si>
  <si>
    <t>PSSMDIF-008</t>
  </si>
  <si>
    <t>Pogramas Alimentarios</t>
  </si>
  <si>
    <t>PASMDIF-009</t>
  </si>
  <si>
    <t>Recepcion DIF</t>
  </si>
  <si>
    <t>RPSMDIF-010</t>
  </si>
  <si>
    <t>Direccion DIF</t>
  </si>
  <si>
    <t>RCSMDIF-011</t>
  </si>
  <si>
    <t>Finanzas DIF</t>
  </si>
  <si>
    <t>AYSMDIF-012</t>
  </si>
  <si>
    <t>ABSMDIF-013</t>
  </si>
  <si>
    <t>Lic. Maria Victoria Mejia Daniel</t>
  </si>
  <si>
    <t>C. Carlos Cruz Cruz</t>
  </si>
  <si>
    <t>L.en Psc. Katia Selene Morales Montalvo</t>
  </si>
  <si>
    <t>L. en Psc. Sandra Patricia Muñoz Velazco</t>
  </si>
  <si>
    <t>C. Daniela Hernandez Martinez</t>
  </si>
  <si>
    <r>
      <t xml:space="preserve">Área: </t>
    </r>
    <r>
      <rPr>
        <sz val="11"/>
        <color theme="1"/>
        <rFont val="Arial"/>
        <family val="2"/>
      </rPr>
      <t xml:space="preserve"> Bienes Nuevos</t>
    </r>
  </si>
  <si>
    <t>Modem</t>
  </si>
  <si>
    <t>LINK HUB</t>
  </si>
  <si>
    <t>Telcel</t>
  </si>
  <si>
    <t>Blanco, en buenas condiciones</t>
  </si>
  <si>
    <t>Camara de Seguridad</t>
  </si>
  <si>
    <t>CSG-009</t>
  </si>
  <si>
    <t>Sistem</t>
  </si>
  <si>
    <t>WIFI/Ethernet</t>
  </si>
  <si>
    <t>Baners</t>
  </si>
  <si>
    <t>BNR-009</t>
  </si>
  <si>
    <t>Otros</t>
  </si>
  <si>
    <t>Logo DIF, en buenas condiciones</t>
  </si>
  <si>
    <t>Toldo</t>
  </si>
  <si>
    <t>TLD-009</t>
  </si>
  <si>
    <t>Toldo Max AP</t>
  </si>
  <si>
    <t>3mX6m</t>
  </si>
  <si>
    <t>Color blanco, en buenas condiciones , sin detalles fisicos</t>
  </si>
  <si>
    <t>Silla de ruedas</t>
  </si>
  <si>
    <t>SDR-009</t>
  </si>
  <si>
    <t>Colores varios, como negro y rojo, en buenas condiciones con pocos detalles fisicos</t>
  </si>
  <si>
    <t>Tipo bala con app para exterior</t>
  </si>
  <si>
    <t>L.G.H Tania Azpeitia Salazar</t>
  </si>
  <si>
    <r>
      <rPr>
        <b/>
        <sz val="11"/>
        <color theme="1"/>
        <rFont val="Arial"/>
        <family val="2"/>
      </rPr>
      <t>Responsable:</t>
    </r>
    <r>
      <rPr>
        <sz val="11"/>
        <color theme="1"/>
        <rFont val="Arial"/>
        <family val="2"/>
      </rPr>
      <t xml:space="preserve">  L.G.H. TANIA AZPEITIA SALAZAR</t>
    </r>
  </si>
  <si>
    <t>CSG-008</t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</si>
  <si>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1"/>
        <color theme="1"/>
        <rFont val="Arial"/>
        <family val="2"/>
      </rPr>
      <t>DRSMDIF-011</t>
    </r>
  </si>
  <si>
    <t>tens+tens</t>
  </si>
  <si>
    <t>Fecha De Inventario: 01 DE ENERO AL 31 DE DICIEMBRE DEL 2022</t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</si>
  <si>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>DCSMDIF-011</t>
    </r>
  </si>
  <si>
    <r>
      <t xml:space="preserve">Área: </t>
    </r>
    <r>
      <rPr>
        <sz val="12"/>
        <color theme="1"/>
        <rFont val="Arial"/>
        <family val="2"/>
      </rPr>
      <t xml:space="preserve"> DIRECCION DIF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</si>
  <si>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LIC. ALBA ESCAMILLA ROJO</t>
    </r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</si>
  <si>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>AYDIF-012</t>
    </r>
  </si>
  <si>
    <r>
      <t xml:space="preserve">Área: </t>
    </r>
    <r>
      <rPr>
        <sz val="12"/>
        <color theme="1"/>
        <rFont val="Arial"/>
        <family val="2"/>
      </rPr>
      <t xml:space="preserve"> FINANZAS DIF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</si>
  <si>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LIC. EVELIN MEJIA VIVEROS</t>
    </r>
  </si>
  <si>
    <t>Sistema de Nómina</t>
  </si>
  <si>
    <t xml:space="preserve">                 LIC. EVELIN MEJIA VIVEROS</t>
  </si>
  <si>
    <t>CONTADORA DEL SMDIF DEL MUNICIPIO DE SAN SALVADOR HIDALGO</t>
  </si>
  <si>
    <t xml:space="preserve">CANON </t>
  </si>
  <si>
    <t>G3110</t>
  </si>
  <si>
    <t xml:space="preserve">Color negro, nuevo bien </t>
  </si>
  <si>
    <t xml:space="preserve">                                                                                                  Inventario y Resguardo de Mobiliario y Equipo</t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</si>
  <si>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 xml:space="preserve">CMSMDIF-005 </t>
    </r>
  </si>
  <si>
    <r>
      <t xml:space="preserve">Área: </t>
    </r>
    <r>
      <rPr>
        <sz val="12"/>
        <color theme="1"/>
        <rFont val="Arial"/>
        <family val="2"/>
      </rPr>
      <t>CONSULTORIO MEDICO UBR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</si>
  <si>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DRA. ARIANNA CORTES HERNANDEZ</t>
    </r>
  </si>
  <si>
    <t>UBR Consultorio Médico</t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</si>
  <si>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</t>
    </r>
    <r>
      <rPr>
        <sz val="12"/>
        <color theme="1"/>
        <rFont val="Arial"/>
        <family val="2"/>
      </rPr>
      <t xml:space="preserve"> TFSMDIF-001</t>
    </r>
  </si>
  <si>
    <r>
      <t xml:space="preserve">Área: </t>
    </r>
    <r>
      <rPr>
        <sz val="12"/>
        <color theme="1"/>
        <rFont val="Arial"/>
        <family val="2"/>
      </rPr>
      <t>TERAPIA FISICA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</si>
  <si>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LIC. ALBA LUZ TORRES LOPEZ                          </t>
    </r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</si>
  <si>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</t>
    </r>
    <r>
      <rPr>
        <sz val="12"/>
        <color theme="1"/>
        <rFont val="Arial"/>
        <family val="2"/>
      </rPr>
      <t xml:space="preserve"> TLSMDIF-003</t>
    </r>
  </si>
  <si>
    <r>
      <t xml:space="preserve">Área: </t>
    </r>
    <r>
      <rPr>
        <sz val="12"/>
        <color theme="1"/>
        <rFont val="Arial"/>
        <family val="2"/>
      </rPr>
      <t>TERAPIA DE LENGUAJE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</si>
  <si>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:LIC. MARIA VICTORIA MEJIA DANIEL               </t>
    </r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</si>
  <si>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 xml:space="preserve">AJSMDIF-006 </t>
    </r>
  </si>
  <si>
    <r>
      <t xml:space="preserve">Área: </t>
    </r>
    <r>
      <rPr>
        <sz val="12"/>
        <color theme="1"/>
        <rFont val="Arial"/>
        <family val="2"/>
      </rPr>
      <t>ASESORIA JURIDICA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</si>
  <si>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LIC. DENISS GUADALUPE HERNANDEZ TORRES</t>
    </r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</si>
  <si>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 xml:space="preserve">PMSMDIF-007 </t>
    </r>
  </si>
  <si>
    <r>
      <t xml:space="preserve">Área: </t>
    </r>
    <r>
      <rPr>
        <sz val="12"/>
        <color theme="1"/>
        <rFont val="Arial"/>
        <family val="2"/>
      </rPr>
      <t xml:space="preserve"> PAMAR 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</si>
  <si>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LIC. EN PSICOLOGIA KATIA SELENE MORALES MONTALVO </t>
    </r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</si>
  <si>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 xml:space="preserve">TSSMDIF-002 </t>
    </r>
  </si>
  <si>
    <r>
      <t xml:space="preserve">Área: </t>
    </r>
    <r>
      <rPr>
        <sz val="12"/>
        <color theme="1"/>
        <rFont val="Arial"/>
        <family val="2"/>
      </rPr>
      <t>TRABAJO SOCIAL</t>
    </r>
  </si>
  <si>
    <t xml:space="preserve">                                                        T.S LIVIA ALONSO PARDO</t>
  </si>
  <si>
    <t>T.S Livia Alonso Pardo</t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</si>
  <si>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T.S.Livia Alonso Pardo</t>
    </r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</si>
  <si>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 xml:space="preserve">PSSMDIF-008 </t>
    </r>
  </si>
  <si>
    <r>
      <t xml:space="preserve">Área: </t>
    </r>
    <r>
      <rPr>
        <sz val="12"/>
        <color theme="1"/>
        <rFont val="Arial"/>
        <family val="2"/>
      </rPr>
      <t xml:space="preserve"> PSICOLOGIA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</si>
  <si>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LIC. EN PSICOLOGIA PAMELA ABIGAIL PEREZ GRESS</t>
    </r>
  </si>
  <si>
    <t>Lic. Pamela Abigail Pérez Gress</t>
  </si>
  <si>
    <t xml:space="preserve">                         LIC. PAMELA ABIGAIL PEREZ GRESS</t>
  </si>
  <si>
    <t>PSICOLOGA DEL SMDIF DEL MUNICIPIO DE SAN SALVADOR HIDALGO</t>
  </si>
  <si>
    <r>
      <t xml:space="preserve">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</t>
    </r>
    <r>
      <rPr>
        <sz val="12"/>
        <color theme="1"/>
        <rFont val="Arial"/>
        <family val="2"/>
      </rPr>
      <t xml:space="preserve">PASMDIF-009 </t>
    </r>
  </si>
  <si>
    <r>
      <t xml:space="preserve">Área: </t>
    </r>
    <r>
      <rPr>
        <sz val="12"/>
        <color theme="1"/>
        <rFont val="Arial"/>
        <family val="2"/>
      </rPr>
      <t xml:space="preserve"> PROGRAMAS ALIMENTARIOS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</si>
  <si>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 L.N ITALLETZY MEJIA HERNANDEZ</t>
    </r>
  </si>
  <si>
    <t xml:space="preserve">                                  Inventario y Resguardo de Mobiliario y Equipo</t>
  </si>
  <si>
    <r>
      <t xml:space="preserve">Área: </t>
    </r>
    <r>
      <rPr>
        <sz val="11"/>
        <color theme="1"/>
        <rFont val="Arial"/>
        <family val="2"/>
      </rPr>
      <t xml:space="preserve"> CAIC LELE</t>
    </r>
  </si>
  <si>
    <t xml:space="preserve">CAIC LELE </t>
  </si>
  <si>
    <r>
      <t xml:space="preserve">                                       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Código de Inventario: CAICSASMDIF</t>
    </r>
  </si>
  <si>
    <t xml:space="preserve">Lic. Evelin Mejia Viveros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</si>
</sst>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7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7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0" fillId="0" borderId="0" xfId="0" applyFont="1"/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8" fontId="5" fillId="0" borderId="6" xfId="0" applyNumberFormat="1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5" fontId="5" fillId="0" borderId="8" xfId="0" applyNumberFormat="1" applyFont="1" applyBorder="1"/>
    <xf numFmtId="6" fontId="5" fillId="0" borderId="8" xfId="0" applyNumberFormat="1" applyFont="1" applyBorder="1" applyAlignment="1">
      <alignment wrapText="1"/>
    </xf>
    <xf numFmtId="0" fontId="1" fillId="0" borderId="15" xfId="0" applyFont="1" applyBorder="1"/>
    <xf numFmtId="14" fontId="5" fillId="0" borderId="6" xfId="0" applyNumberFormat="1" applyFont="1" applyBorder="1"/>
    <xf numFmtId="44" fontId="5" fillId="0" borderId="6" xfId="0" applyNumberFormat="1" applyFont="1" applyBorder="1" applyAlignment="1">
      <alignment wrapText="1"/>
    </xf>
    <xf numFmtId="0" fontId="5" fillId="0" borderId="6" xfId="0" applyFont="1" applyFill="1" applyBorder="1"/>
    <xf numFmtId="0" fontId="5" fillId="0" borderId="6" xfId="0" applyFont="1" applyFill="1" applyBorder="1" applyAlignment="1">
      <alignment wrapText="1"/>
    </xf>
    <xf numFmtId="0" fontId="5" fillId="0" borderId="8" xfId="0" applyFont="1" applyFill="1" applyBorder="1"/>
    <xf numFmtId="0" fontId="5" fillId="0" borderId="8" xfId="0" applyFont="1" applyFill="1" applyBorder="1" applyAlignment="1">
      <alignment wrapText="1"/>
    </xf>
    <xf numFmtId="14" fontId="5" fillId="0" borderId="8" xfId="0" applyNumberFormat="1" applyFont="1" applyFill="1" applyBorder="1"/>
    <xf numFmtId="44" fontId="5" fillId="0" borderId="8" xfId="0" applyNumberFormat="1" applyFont="1" applyFill="1" applyBorder="1" applyAlignment="1">
      <alignment wrapText="1"/>
    </xf>
    <xf numFmtId="0" fontId="5" fillId="0" borderId="0" xfId="0" applyFont="1" applyFill="1"/>
    <xf numFmtId="14" fontId="5" fillId="0" borderId="6" xfId="0" applyNumberFormat="1" applyFont="1" applyFill="1" applyBorder="1"/>
    <xf numFmtId="44" fontId="5" fillId="0" borderId="6" xfId="0" applyNumberFormat="1" applyFont="1" applyFill="1" applyBorder="1" applyAlignment="1">
      <alignment wrapText="1"/>
    </xf>
    <xf numFmtId="0" fontId="3" fillId="3" borderId="0" xfId="0" applyFont="1" applyFill="1"/>
    <xf numFmtId="0" fontId="5" fillId="3" borderId="8" xfId="0" applyFont="1" applyFill="1" applyBorder="1"/>
    <xf numFmtId="14" fontId="5" fillId="3" borderId="8" xfId="0" applyNumberFormat="1" applyFont="1" applyFill="1" applyBorder="1"/>
    <xf numFmtId="44" fontId="5" fillId="3" borderId="8" xfId="0" applyNumberFormat="1" applyFont="1" applyFill="1" applyBorder="1" applyAlignment="1">
      <alignment wrapText="1"/>
    </xf>
    <xf numFmtId="0" fontId="5" fillId="3" borderId="0" xfId="0" applyFont="1" applyFill="1"/>
    <xf numFmtId="0" fontId="5" fillId="3" borderId="6" xfId="0" applyFont="1" applyFill="1" applyBorder="1"/>
    <xf numFmtId="0" fontId="5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5" fillId="0" borderId="16" xfId="0" applyFont="1" applyFill="1" applyBorder="1"/>
    <xf numFmtId="0" fontId="5" fillId="0" borderId="16" xfId="0" applyFont="1" applyFill="1" applyBorder="1" applyAlignment="1">
      <alignment wrapText="1"/>
    </xf>
    <xf numFmtId="0" fontId="5" fillId="0" borderId="17" xfId="0" applyFont="1" applyFill="1" applyBorder="1"/>
    <xf numFmtId="14" fontId="5" fillId="0" borderId="17" xfId="0" applyNumberFormat="1" applyFont="1" applyFill="1" applyBorder="1"/>
    <xf numFmtId="0" fontId="3" fillId="0" borderId="0" xfId="0" applyFont="1" applyFill="1"/>
    <xf numFmtId="44" fontId="5" fillId="0" borderId="17" xfId="0" applyNumberFormat="1" applyFont="1" applyFill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" fillId="0" borderId="0" xfId="0" applyFont="1" applyBorder="1" applyAlignment="1"/>
    <xf numFmtId="0" fontId="8" fillId="0" borderId="8" xfId="3" applyBorder="1"/>
    <xf numFmtId="0" fontId="8" fillId="0" borderId="6" xfId="3" applyBorder="1"/>
    <xf numFmtId="44" fontId="5" fillId="0" borderId="17" xfId="0" applyNumberFormat="1" applyFont="1" applyFill="1" applyBorder="1" applyAlignment="1">
      <alignment horizontal="center" vertical="center" wrapText="1"/>
    </xf>
    <xf numFmtId="44" fontId="5" fillId="0" borderId="8" xfId="0" applyNumberFormat="1" applyFont="1" applyFill="1" applyBorder="1" applyAlignment="1">
      <alignment horizontal="center" vertical="center" wrapText="1"/>
    </xf>
    <xf numFmtId="14" fontId="5" fillId="0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center"/>
    </xf>
    <xf numFmtId="44" fontId="5" fillId="0" borderId="17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44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/>
    </xf>
    <xf numFmtId="44" fontId="10" fillId="0" borderId="8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4" fontId="10" fillId="0" borderId="17" xfId="0" applyNumberFormat="1" applyFont="1" applyFill="1" applyBorder="1" applyAlignment="1">
      <alignment horizontal="center" vertical="center"/>
    </xf>
    <xf numFmtId="44" fontId="10" fillId="0" borderId="1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44" fontId="5" fillId="0" borderId="6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14" fontId="10" fillId="3" borderId="8" xfId="0" applyNumberFormat="1" applyFont="1" applyFill="1" applyBorder="1" applyAlignment="1">
      <alignment horizontal="center" vertical="center"/>
    </xf>
    <xf numFmtId="44" fontId="10" fillId="3" borderId="8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8" fontId="10" fillId="3" borderId="8" xfId="0" applyNumberFormat="1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14" fontId="10" fillId="3" borderId="17" xfId="0" applyNumberFormat="1" applyFont="1" applyFill="1" applyBorder="1" applyAlignment="1">
      <alignment horizontal="center" vertical="center"/>
    </xf>
    <xf numFmtId="44" fontId="10" fillId="3" borderId="17" xfId="0" applyNumberFormat="1" applyFont="1" applyFill="1" applyBorder="1" applyAlignment="1">
      <alignment horizontal="center" vertical="center" wrapText="1"/>
    </xf>
    <xf numFmtId="14" fontId="10" fillId="3" borderId="6" xfId="0" applyNumberFormat="1" applyFont="1" applyFill="1" applyBorder="1" applyAlignment="1">
      <alignment horizontal="center" vertical="center"/>
    </xf>
    <xf numFmtId="44" fontId="10" fillId="3" borderId="6" xfId="0" applyNumberFormat="1" applyFont="1" applyFill="1" applyBorder="1" applyAlignment="1">
      <alignment horizontal="center" vertical="center" wrapText="1"/>
    </xf>
    <xf numFmtId="14" fontId="10" fillId="3" borderId="16" xfId="0" applyNumberFormat="1" applyFont="1" applyFill="1" applyBorder="1" applyAlignment="1">
      <alignment horizontal="center" vertical="center"/>
    </xf>
    <xf numFmtId="44" fontId="10" fillId="3" borderId="16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/>
    </xf>
    <xf numFmtId="44" fontId="10" fillId="0" borderId="16" xfId="0" applyNumberFormat="1" applyFont="1" applyBorder="1" applyAlignment="1">
      <alignment horizontal="center" vertical="center" wrapText="1"/>
    </xf>
    <xf numFmtId="15" fontId="10" fillId="0" borderId="8" xfId="0" applyNumberFormat="1" applyFont="1" applyFill="1" applyBorder="1" applyAlignment="1">
      <alignment horizontal="center" vertical="center"/>
    </xf>
    <xf numFmtId="44" fontId="10" fillId="0" borderId="6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/>
    </xf>
    <xf numFmtId="14" fontId="10" fillId="0" borderId="16" xfId="0" applyNumberFormat="1" applyFont="1" applyFill="1" applyBorder="1" applyAlignment="1">
      <alignment horizontal="center" vertical="center"/>
    </xf>
    <xf numFmtId="44" fontId="10" fillId="0" borderId="16" xfId="0" applyNumberFormat="1" applyFont="1" applyFill="1" applyBorder="1" applyAlignment="1">
      <alignment horizontal="center" vertical="center" wrapText="1"/>
    </xf>
    <xf numFmtId="15" fontId="10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44" fontId="5" fillId="3" borderId="8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44" fontId="5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0" fillId="0" borderId="16" xfId="0" applyNumberFormat="1" applyFont="1" applyFill="1" applyBorder="1" applyAlignment="1">
      <alignment horizontal="center" vertical="center"/>
    </xf>
    <xf numFmtId="14" fontId="10" fillId="0" borderId="17" xfId="0" applyNumberFormat="1" applyFont="1" applyFill="1" applyBorder="1" applyAlignment="1">
      <alignment horizontal="center" vertical="center"/>
    </xf>
    <xf numFmtId="14" fontId="10" fillId="0" borderId="8" xfId="0" applyNumberFormat="1" applyFont="1" applyFill="1" applyBorder="1" applyAlignment="1">
      <alignment horizontal="center" vertical="center"/>
    </xf>
    <xf numFmtId="44" fontId="10" fillId="0" borderId="16" xfId="0" applyNumberFormat="1" applyFont="1" applyFill="1" applyBorder="1" applyAlignment="1">
      <alignment horizontal="center" vertical="center" wrapText="1"/>
    </xf>
    <xf numFmtId="44" fontId="10" fillId="0" borderId="17" xfId="0" applyNumberFormat="1" applyFont="1" applyFill="1" applyBorder="1" applyAlignment="1">
      <alignment horizontal="center" vertical="center" wrapText="1"/>
    </xf>
    <xf numFmtId="44" fontId="10" fillId="0" borderId="8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4" fontId="10" fillId="3" borderId="18" xfId="0" applyNumberFormat="1" applyFont="1" applyFill="1" applyBorder="1" applyAlignment="1">
      <alignment horizontal="center" vertical="center"/>
    </xf>
    <xf numFmtId="14" fontId="10" fillId="3" borderId="17" xfId="0" applyNumberFormat="1" applyFont="1" applyFill="1" applyBorder="1" applyAlignment="1">
      <alignment horizontal="center" vertical="center"/>
    </xf>
    <xf numFmtId="14" fontId="10" fillId="3" borderId="8" xfId="0" applyNumberFormat="1" applyFont="1" applyFill="1" applyBorder="1" applyAlignment="1">
      <alignment horizontal="center" vertical="center"/>
    </xf>
    <xf numFmtId="44" fontId="10" fillId="3" borderId="18" xfId="0" applyNumberFormat="1" applyFont="1" applyFill="1" applyBorder="1" applyAlignment="1">
      <alignment horizontal="center" vertical="center" wrapText="1"/>
    </xf>
    <xf numFmtId="44" fontId="10" fillId="3" borderId="17" xfId="0" applyNumberFormat="1" applyFont="1" applyFill="1" applyBorder="1" applyAlignment="1">
      <alignment horizontal="center" vertical="center" wrapText="1"/>
    </xf>
    <xf numFmtId="44" fontId="10" fillId="3" borderId="8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5" fillId="0" borderId="18" xfId="0" applyNumberFormat="1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/>
    </xf>
    <xf numFmtId="44" fontId="5" fillId="0" borderId="18" xfId="0" applyNumberFormat="1" applyFont="1" applyFill="1" applyBorder="1" applyAlignment="1">
      <alignment horizontal="center" vertical="center" wrapText="1"/>
    </xf>
    <xf numFmtId="44" fontId="5" fillId="0" borderId="17" xfId="0" applyNumberFormat="1" applyFont="1" applyFill="1" applyBorder="1" applyAlignment="1">
      <alignment horizontal="center" vertical="center" wrapText="1"/>
    </xf>
    <xf numFmtId="44" fontId="5" fillId="0" borderId="8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10" fillId="0" borderId="18" xfId="0" applyNumberFormat="1" applyFont="1" applyFill="1" applyBorder="1" applyAlignment="1">
      <alignment horizontal="center" vertical="center"/>
    </xf>
    <xf numFmtId="44" fontId="10" fillId="0" borderId="18" xfId="0" applyNumberFormat="1" applyFont="1" applyFill="1" applyBorder="1" applyAlignment="1">
      <alignment horizontal="center" vertical="center" wrapText="1"/>
    </xf>
    <xf numFmtId="44" fontId="10" fillId="0" borderId="18" xfId="0" applyNumberFormat="1" applyFont="1" applyBorder="1" applyAlignment="1">
      <alignment horizontal="center" vertical="center" wrapText="1"/>
    </xf>
    <xf numFmtId="44" fontId="10" fillId="0" borderId="17" xfId="0" applyNumberFormat="1" applyFont="1" applyBorder="1" applyAlignment="1">
      <alignment horizontal="center" vertical="center" wrapText="1"/>
    </xf>
    <xf numFmtId="44" fontId="10" fillId="0" borderId="8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9" xfId="0" applyFont="1" applyBorder="1" applyAlignment="1"/>
    <xf numFmtId="0" fontId="1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7" xfId="0" applyFont="1" applyBorder="1" applyAlignment="1"/>
    <xf numFmtId="0" fontId="4" fillId="0" borderId="13" xfId="0" applyFont="1" applyBorder="1" applyAlignment="1"/>
    <xf numFmtId="0" fontId="4" fillId="0" borderId="9" xfId="0" applyFont="1" applyBorder="1" applyAlignment="1"/>
    <xf numFmtId="0" fontId="2" fillId="0" borderId="1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44" fontId="5" fillId="0" borderId="16" xfId="0" applyNumberFormat="1" applyFont="1" applyFill="1" applyBorder="1" applyAlignment="1">
      <alignment horizontal="center" vertical="center" wrapText="1"/>
    </xf>
    <xf numFmtId="14" fontId="5" fillId="0" borderId="16" xfId="0" applyNumberFormat="1" applyFont="1" applyFill="1" applyBorder="1" applyAlignment="1">
      <alignment horizontal="center" vertical="center"/>
    </xf>
    <xf numFmtId="0" fontId="4" fillId="0" borderId="11" xfId="0" applyFont="1" applyBorder="1" applyAlignment="1"/>
    <xf numFmtId="0" fontId="4" fillId="0" borderId="14" xfId="0" applyFont="1" applyBorder="1" applyAlignme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Hipervínculo" xfId="3" builtinId="8"/>
    <cellStyle name="Moneda 5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</xdr:colOff>
      <xdr:row>1</xdr:row>
      <xdr:rowOff>63500</xdr:rowOff>
    </xdr:from>
    <xdr:to>
      <xdr:col>3</xdr:col>
      <xdr:colOff>860425</xdr:colOff>
      <xdr:row>4</xdr:row>
      <xdr:rowOff>15874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3400" y="254000"/>
          <a:ext cx="787400" cy="5238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626495</xdr:colOff>
      <xdr:row>1</xdr:row>
      <xdr:rowOff>46681</xdr:rowOff>
    </xdr:from>
    <xdr:to>
      <xdr:col>4</xdr:col>
      <xdr:colOff>396535</xdr:colOff>
      <xdr:row>4</xdr:row>
      <xdr:rowOff>114716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995" y="237181"/>
          <a:ext cx="786040" cy="6395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218281</xdr:colOff>
      <xdr:row>0</xdr:row>
      <xdr:rowOff>19843</xdr:rowOff>
    </xdr:from>
    <xdr:to>
      <xdr:col>3</xdr:col>
      <xdr:colOff>402205</xdr:colOff>
      <xdr:row>4</xdr:row>
      <xdr:rowOff>1415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9531" y="19843"/>
          <a:ext cx="799080" cy="73563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203767</xdr:colOff>
      <xdr:row>3</xdr:row>
      <xdr:rowOff>170088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4317" cy="7415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107156</xdr:colOff>
      <xdr:row>0</xdr:row>
      <xdr:rowOff>0</xdr:rowOff>
    </xdr:from>
    <xdr:to>
      <xdr:col>3</xdr:col>
      <xdr:colOff>906236</xdr:colOff>
      <xdr:row>3</xdr:row>
      <xdr:rowOff>166007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7531" y="0"/>
          <a:ext cx="799080" cy="7375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59532</xdr:rowOff>
    </xdr:from>
    <xdr:to>
      <xdr:col>1</xdr:col>
      <xdr:colOff>203767</xdr:colOff>
      <xdr:row>3</xdr:row>
      <xdr:rowOff>93549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6630"/>
          <a:ext cx="790575" cy="4082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326571</xdr:colOff>
      <xdr:row>0</xdr:row>
      <xdr:rowOff>190499</xdr:rowOff>
    </xdr:from>
    <xdr:to>
      <xdr:col>3</xdr:col>
      <xdr:colOff>1109187</xdr:colOff>
      <xdr:row>4</xdr:row>
      <xdr:rowOff>157791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2928" y="190499"/>
          <a:ext cx="782616" cy="729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40821</xdr:rowOff>
    </xdr:from>
    <xdr:to>
      <xdr:col>3</xdr:col>
      <xdr:colOff>563336</xdr:colOff>
      <xdr:row>4</xdr:row>
      <xdr:rowOff>40821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2275" y="40821"/>
          <a:ext cx="785132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</xdr:row>
      <xdr:rowOff>0</xdr:rowOff>
    </xdr:from>
    <xdr:to>
      <xdr:col>3</xdr:col>
      <xdr:colOff>549275</xdr:colOff>
      <xdr:row>4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0" y="190500"/>
          <a:ext cx="787400" cy="723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321469</xdr:colOff>
      <xdr:row>0</xdr:row>
      <xdr:rowOff>0</xdr:rowOff>
    </xdr:from>
    <xdr:to>
      <xdr:col>3</xdr:col>
      <xdr:colOff>1120549</xdr:colOff>
      <xdr:row>3</xdr:row>
      <xdr:rowOff>187097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1844" y="0"/>
          <a:ext cx="799080" cy="7585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326572</xdr:colOff>
      <xdr:row>0</xdr:row>
      <xdr:rowOff>108857</xdr:rowOff>
    </xdr:from>
    <xdr:to>
      <xdr:col>3</xdr:col>
      <xdr:colOff>1115446</xdr:colOff>
      <xdr:row>4</xdr:row>
      <xdr:rowOff>117361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0643" y="108857"/>
          <a:ext cx="788874" cy="7705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17010</xdr:rowOff>
    </xdr:from>
    <xdr:to>
      <xdr:col>0</xdr:col>
      <xdr:colOff>788874</xdr:colOff>
      <xdr:row>3</xdr:row>
      <xdr:rowOff>178593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010"/>
          <a:ext cx="790575" cy="7228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192200</xdr:colOff>
      <xdr:row>1</xdr:row>
      <xdr:rowOff>175192</xdr:rowOff>
    </xdr:from>
    <xdr:to>
      <xdr:col>4</xdr:col>
      <xdr:colOff>258483</xdr:colOff>
      <xdr:row>4</xdr:row>
      <xdr:rowOff>149678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9379" y="365692"/>
          <a:ext cx="1086819" cy="54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183696</xdr:colOff>
      <xdr:row>1</xdr:row>
      <xdr:rowOff>20412</xdr:rowOff>
    </xdr:from>
    <xdr:to>
      <xdr:col>3</xdr:col>
      <xdr:colOff>972570</xdr:colOff>
      <xdr:row>3</xdr:row>
      <xdr:rowOff>122465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0732" y="210912"/>
          <a:ext cx="788874" cy="483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I13" sqref="I13"/>
    </sheetView>
  </sheetViews>
  <sheetFormatPr baseColWidth="10" defaultRowHeight="14.25" x14ac:dyDescent="0.2"/>
  <cols>
    <col min="1" max="1" width="21.5703125" style="1" customWidth="1"/>
    <col min="2" max="2" width="14.5703125" style="1" customWidth="1"/>
    <col min="3" max="3" width="40" style="1" customWidth="1"/>
    <col min="4" max="16384" width="11.42578125" style="1"/>
  </cols>
  <sheetData>
    <row r="1" spans="1:3" ht="32.25" customHeight="1" thickBot="1" x14ac:dyDescent="0.3">
      <c r="A1" s="138" t="s">
        <v>17</v>
      </c>
      <c r="B1" s="139"/>
      <c r="C1" s="139"/>
    </row>
    <row r="2" spans="1:3" ht="15.75" thickBot="1" x14ac:dyDescent="0.3">
      <c r="A2" s="3" t="s">
        <v>16</v>
      </c>
      <c r="B2" s="3" t="s">
        <v>7</v>
      </c>
      <c r="C2" s="3" t="s">
        <v>3</v>
      </c>
    </row>
    <row r="3" spans="1:3" ht="20.100000000000001" customHeight="1" x14ac:dyDescent="0.25">
      <c r="A3" s="5" t="s">
        <v>18</v>
      </c>
      <c r="B3" s="52" t="s">
        <v>19</v>
      </c>
      <c r="C3" s="5" t="s">
        <v>27</v>
      </c>
    </row>
    <row r="4" spans="1:3" ht="20.100000000000001" customHeight="1" x14ac:dyDescent="0.25">
      <c r="A4" s="4" t="s">
        <v>20</v>
      </c>
      <c r="B4" s="53" t="s">
        <v>21</v>
      </c>
      <c r="C4" s="5" t="s">
        <v>307</v>
      </c>
    </row>
    <row r="5" spans="1:3" ht="20.100000000000001" customHeight="1" x14ac:dyDescent="0.25">
      <c r="A5" s="4" t="s">
        <v>22</v>
      </c>
      <c r="B5" s="53" t="s">
        <v>23</v>
      </c>
      <c r="C5" s="5" t="s">
        <v>617</v>
      </c>
    </row>
    <row r="6" spans="1:3" ht="20.100000000000001" customHeight="1" x14ac:dyDescent="0.25">
      <c r="A6" s="4" t="s">
        <v>24</v>
      </c>
      <c r="B6" s="53" t="s">
        <v>25</v>
      </c>
      <c r="C6" s="5" t="s">
        <v>618</v>
      </c>
    </row>
    <row r="7" spans="1:3" ht="20.100000000000001" customHeight="1" x14ac:dyDescent="0.25">
      <c r="A7" s="4" t="s">
        <v>370</v>
      </c>
      <c r="B7" s="53" t="s">
        <v>371</v>
      </c>
      <c r="C7" s="5" t="s">
        <v>336</v>
      </c>
    </row>
    <row r="8" spans="1:3" ht="20.100000000000001" customHeight="1" x14ac:dyDescent="0.25">
      <c r="A8" s="4" t="s">
        <v>368</v>
      </c>
      <c r="B8" s="53" t="s">
        <v>369</v>
      </c>
      <c r="C8" s="5" t="s">
        <v>375</v>
      </c>
    </row>
    <row r="9" spans="1:3" ht="20.100000000000001" customHeight="1" x14ac:dyDescent="0.25">
      <c r="A9" s="4" t="s">
        <v>604</v>
      </c>
      <c r="B9" s="53" t="s">
        <v>605</v>
      </c>
      <c r="C9" s="5" t="s">
        <v>619</v>
      </c>
    </row>
    <row r="10" spans="1:3" ht="20.100000000000001" customHeight="1" x14ac:dyDescent="0.25">
      <c r="A10" s="4" t="s">
        <v>606</v>
      </c>
      <c r="B10" s="53" t="s">
        <v>607</v>
      </c>
      <c r="C10" s="5" t="s">
        <v>620</v>
      </c>
    </row>
    <row r="11" spans="1:3" ht="20.100000000000001" customHeight="1" x14ac:dyDescent="0.25">
      <c r="A11" s="4" t="s">
        <v>608</v>
      </c>
      <c r="B11" s="53" t="s">
        <v>609</v>
      </c>
      <c r="C11" s="5" t="s">
        <v>449</v>
      </c>
    </row>
    <row r="12" spans="1:3" ht="20.100000000000001" customHeight="1" x14ac:dyDescent="0.25">
      <c r="A12" s="4" t="s">
        <v>610</v>
      </c>
      <c r="B12" s="53" t="s">
        <v>611</v>
      </c>
      <c r="C12" s="5" t="s">
        <v>621</v>
      </c>
    </row>
    <row r="13" spans="1:3" ht="20.100000000000001" customHeight="1" x14ac:dyDescent="0.25">
      <c r="A13" s="4" t="s">
        <v>612</v>
      </c>
      <c r="B13" s="53" t="s">
        <v>613</v>
      </c>
      <c r="C13" s="5" t="s">
        <v>537</v>
      </c>
    </row>
    <row r="14" spans="1:3" ht="20.100000000000001" customHeight="1" x14ac:dyDescent="0.25">
      <c r="A14" s="4" t="s">
        <v>614</v>
      </c>
      <c r="B14" s="53" t="s">
        <v>615</v>
      </c>
      <c r="C14" s="5" t="s">
        <v>697</v>
      </c>
    </row>
    <row r="15" spans="1:3" ht="20.100000000000001" customHeight="1" x14ac:dyDescent="0.25">
      <c r="A15" s="4" t="s">
        <v>695</v>
      </c>
      <c r="B15" s="53" t="s">
        <v>616</v>
      </c>
      <c r="C15" s="5" t="s">
        <v>697</v>
      </c>
    </row>
  </sheetData>
  <mergeCells count="1">
    <mergeCell ref="A1:C1"/>
  </mergeCells>
  <hyperlinks>
    <hyperlink ref="B3" location="'INVENTARIO TFSMDIF'!A1" display="TFSMDIF-001"/>
    <hyperlink ref="B4" location="'INVENTARIO TSSMDIF'!A1" display="TSSMDIF-002"/>
    <hyperlink ref="B5" location="'INVENTARIO TLSMDIF '!A1" display="TLSMDIF-003"/>
    <hyperlink ref="B6" location="'INVENTARIO AMSMDIF'!A1" display="AMSMDIF-004"/>
    <hyperlink ref="B7" location="'INENTARIO CMSMDIF'!A1" display="CMSMDIF-005"/>
    <hyperlink ref="B8" location="'INENTARIO AJSMDIF'!A1" display="ASSMDIF-006"/>
    <hyperlink ref="B9" location="'INENTARIO PMSMDIF '!A1" display="PMSMDIF-007"/>
    <hyperlink ref="B10" location="'INENTARIO PSSMDIF'!A1" display="PSSMDIF-008"/>
    <hyperlink ref="B11" location="'INENTARIO PASMDIF'!A1" display="PASMDIF-009"/>
    <hyperlink ref="B12" location="'INENTARIO RPSMDIF'!A1" display="RPSMDIF-010"/>
    <hyperlink ref="B13" location="'INENTARIO DCSMDIF'!A1" display="RCSMDIF-011"/>
    <hyperlink ref="B14" location="'INENTARIO AYSMDIF '!A1" display="AYSMDIF-012"/>
    <hyperlink ref="B15" location="'INENTARIO BAJAS'!A1" display="ABSMDIF-013"/>
  </hyperlink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L26"/>
  <sheetViews>
    <sheetView view="pageBreakPreview" zoomScale="60" zoomScaleNormal="70" workbookViewId="0">
      <selection activeCell="R11" sqref="R11"/>
    </sheetView>
  </sheetViews>
  <sheetFormatPr baseColWidth="10" defaultRowHeight="15" x14ac:dyDescent="0.25"/>
  <cols>
    <col min="1" max="1" width="16.140625" style="13" customWidth="1"/>
    <col min="2" max="2" width="26.85546875" style="13" customWidth="1"/>
    <col min="3" max="3" width="13" style="13" customWidth="1"/>
    <col min="4" max="4" width="19.7109375" style="13" customWidth="1"/>
    <col min="5" max="5" width="15.42578125" style="15" customWidth="1"/>
    <col min="6" max="6" width="41.7109375" style="13" customWidth="1"/>
    <col min="7" max="7" width="34.140625" style="13" customWidth="1"/>
    <col min="8" max="8" width="19" style="13" customWidth="1"/>
    <col min="9" max="9" width="25" style="13" customWidth="1"/>
    <col min="10" max="10" width="31.14062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599</v>
      </c>
      <c r="B2" s="144"/>
      <c r="C2" s="144"/>
      <c r="D2" s="144"/>
      <c r="E2" s="144"/>
      <c r="F2" s="144"/>
      <c r="G2" s="144"/>
      <c r="H2" s="145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8"/>
      <c r="I3" s="152"/>
      <c r="J3" s="153"/>
      <c r="K3" s="153"/>
      <c r="L3" s="154"/>
    </row>
    <row r="4" spans="1:12" s="1" customFormat="1" ht="15" customHeight="1" thickBot="1" x14ac:dyDescent="0.25">
      <c r="A4" s="155" t="s">
        <v>690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691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692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7" customFormat="1" ht="49.5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30" customFormat="1" ht="46.5" customHeight="1" x14ac:dyDescent="0.2">
      <c r="A8" s="72" t="s">
        <v>450</v>
      </c>
      <c r="B8" s="83" t="s">
        <v>445</v>
      </c>
      <c r="C8" s="72">
        <v>1</v>
      </c>
      <c r="D8" s="83" t="s">
        <v>310</v>
      </c>
      <c r="E8" s="83" t="s">
        <v>446</v>
      </c>
      <c r="F8" s="83" t="s">
        <v>447</v>
      </c>
      <c r="G8" s="72" t="s">
        <v>448</v>
      </c>
      <c r="H8" s="83" t="s">
        <v>449</v>
      </c>
      <c r="I8" s="84">
        <v>42265</v>
      </c>
      <c r="J8" s="72" t="s">
        <v>270</v>
      </c>
      <c r="K8" s="85">
        <v>2438.7399999999998</v>
      </c>
      <c r="L8" s="83" t="s">
        <v>310</v>
      </c>
    </row>
    <row r="9" spans="1:12" s="30" customFormat="1" ht="42" customHeight="1" x14ac:dyDescent="0.2">
      <c r="A9" s="73" t="s">
        <v>450</v>
      </c>
      <c r="B9" s="83" t="s">
        <v>445</v>
      </c>
      <c r="C9" s="72">
        <v>1</v>
      </c>
      <c r="D9" s="83" t="s">
        <v>310</v>
      </c>
      <c r="E9" s="78" t="s">
        <v>446</v>
      </c>
      <c r="F9" s="78" t="s">
        <v>447</v>
      </c>
      <c r="G9" s="72" t="s">
        <v>448</v>
      </c>
      <c r="H9" s="83" t="s">
        <v>449</v>
      </c>
      <c r="I9" s="84">
        <v>42265</v>
      </c>
      <c r="J9" s="73" t="s">
        <v>270</v>
      </c>
      <c r="K9" s="85">
        <v>2438.7399999999998</v>
      </c>
      <c r="L9" s="78" t="s">
        <v>310</v>
      </c>
    </row>
    <row r="10" spans="1:12" s="30" customFormat="1" ht="50.25" customHeight="1" x14ac:dyDescent="0.2">
      <c r="A10" s="73" t="s">
        <v>454</v>
      </c>
      <c r="B10" s="78" t="s">
        <v>451</v>
      </c>
      <c r="C10" s="73">
        <v>1</v>
      </c>
      <c r="D10" s="83" t="s">
        <v>310</v>
      </c>
      <c r="E10" s="78" t="s">
        <v>452</v>
      </c>
      <c r="F10" s="78" t="s">
        <v>453</v>
      </c>
      <c r="G10" s="72" t="s">
        <v>448</v>
      </c>
      <c r="H10" s="83" t="s">
        <v>449</v>
      </c>
      <c r="I10" s="84">
        <v>43678</v>
      </c>
      <c r="J10" s="73" t="s">
        <v>270</v>
      </c>
      <c r="K10" s="85">
        <v>6960</v>
      </c>
      <c r="L10" s="78" t="s">
        <v>310</v>
      </c>
    </row>
    <row r="11" spans="1:12" s="30" customFormat="1" ht="52.5" customHeight="1" x14ac:dyDescent="0.2">
      <c r="A11" s="73" t="s">
        <v>47</v>
      </c>
      <c r="B11" s="78" t="s">
        <v>15</v>
      </c>
      <c r="C11" s="73">
        <v>1</v>
      </c>
      <c r="D11" s="83" t="s">
        <v>310</v>
      </c>
      <c r="E11" s="78" t="s">
        <v>455</v>
      </c>
      <c r="F11" s="78" t="s">
        <v>456</v>
      </c>
      <c r="G11" s="72" t="s">
        <v>448</v>
      </c>
      <c r="H11" s="83" t="s">
        <v>449</v>
      </c>
      <c r="I11" s="84" t="s">
        <v>573</v>
      </c>
      <c r="J11" s="73" t="s">
        <v>270</v>
      </c>
      <c r="K11" s="85" t="s">
        <v>573</v>
      </c>
      <c r="L11" s="78" t="s">
        <v>310</v>
      </c>
    </row>
    <row r="12" spans="1:12" s="30" customFormat="1" ht="24.95" customHeight="1" x14ac:dyDescent="0.2">
      <c r="A12" s="73" t="s">
        <v>571</v>
      </c>
      <c r="B12" s="78" t="s">
        <v>562</v>
      </c>
      <c r="C12" s="73">
        <v>1</v>
      </c>
      <c r="D12" s="73" t="s">
        <v>563</v>
      </c>
      <c r="E12" s="78" t="s">
        <v>564</v>
      </c>
      <c r="F12" s="78" t="s">
        <v>565</v>
      </c>
      <c r="G12" s="72" t="s">
        <v>448</v>
      </c>
      <c r="H12" s="83" t="s">
        <v>449</v>
      </c>
      <c r="I12" s="84">
        <v>41991</v>
      </c>
      <c r="J12" s="73" t="s">
        <v>566</v>
      </c>
      <c r="K12" s="85">
        <v>150880</v>
      </c>
      <c r="L12" s="78" t="s">
        <v>570</v>
      </c>
    </row>
    <row r="13" spans="1:12" s="30" customFormat="1" ht="24.95" customHeight="1" x14ac:dyDescent="0.2">
      <c r="A13" s="73" t="s">
        <v>571</v>
      </c>
      <c r="B13" s="78" t="s">
        <v>562</v>
      </c>
      <c r="C13" s="73">
        <v>1</v>
      </c>
      <c r="D13" s="73" t="s">
        <v>567</v>
      </c>
      <c r="E13" s="78" t="s">
        <v>568</v>
      </c>
      <c r="F13" s="78" t="s">
        <v>569</v>
      </c>
      <c r="G13" s="72" t="s">
        <v>448</v>
      </c>
      <c r="H13" s="83" t="s">
        <v>449</v>
      </c>
      <c r="I13" s="84">
        <v>39337</v>
      </c>
      <c r="J13" s="73" t="s">
        <v>566</v>
      </c>
      <c r="K13" s="85">
        <v>23700</v>
      </c>
      <c r="L13" s="78" t="s">
        <v>570</v>
      </c>
    </row>
    <row r="14" spans="1:12" s="30" customFormat="1" ht="33" customHeight="1" x14ac:dyDescent="0.2">
      <c r="A14" s="73" t="s">
        <v>282</v>
      </c>
      <c r="B14" s="78" t="s">
        <v>263</v>
      </c>
      <c r="C14" s="73">
        <v>1</v>
      </c>
      <c r="D14" s="83" t="s">
        <v>310</v>
      </c>
      <c r="E14" s="78" t="s">
        <v>457</v>
      </c>
      <c r="F14" s="78" t="s">
        <v>458</v>
      </c>
      <c r="G14" s="72" t="s">
        <v>448</v>
      </c>
      <c r="H14" s="83" t="s">
        <v>449</v>
      </c>
      <c r="I14" s="84" t="s">
        <v>573</v>
      </c>
      <c r="J14" s="73" t="s">
        <v>270</v>
      </c>
      <c r="K14" s="85" t="s">
        <v>573</v>
      </c>
      <c r="L14" s="78" t="s">
        <v>310</v>
      </c>
    </row>
    <row r="15" spans="1:12" s="30" customFormat="1" ht="33" customHeight="1" x14ac:dyDescent="0.2">
      <c r="A15" s="73" t="s">
        <v>47</v>
      </c>
      <c r="B15" s="78" t="s">
        <v>15</v>
      </c>
      <c r="C15" s="73">
        <v>1</v>
      </c>
      <c r="D15" s="83" t="s">
        <v>310</v>
      </c>
      <c r="E15" s="78" t="s">
        <v>455</v>
      </c>
      <c r="F15" s="78" t="s">
        <v>459</v>
      </c>
      <c r="G15" s="72" t="s">
        <v>448</v>
      </c>
      <c r="H15" s="83" t="s">
        <v>449</v>
      </c>
      <c r="I15" s="84" t="s">
        <v>573</v>
      </c>
      <c r="J15" s="73" t="s">
        <v>270</v>
      </c>
      <c r="K15" s="85" t="s">
        <v>573</v>
      </c>
      <c r="L15" s="78" t="s">
        <v>310</v>
      </c>
    </row>
    <row r="16" spans="1:12" s="30" customFormat="1" ht="31.5" customHeight="1" x14ac:dyDescent="0.2">
      <c r="A16" s="73" t="s">
        <v>84</v>
      </c>
      <c r="B16" s="78" t="s">
        <v>247</v>
      </c>
      <c r="C16" s="73">
        <v>2</v>
      </c>
      <c r="D16" s="83" t="s">
        <v>310</v>
      </c>
      <c r="E16" s="78" t="s">
        <v>426</v>
      </c>
      <c r="F16" s="78" t="s">
        <v>460</v>
      </c>
      <c r="G16" s="72" t="s">
        <v>448</v>
      </c>
      <c r="H16" s="83" t="s">
        <v>449</v>
      </c>
      <c r="I16" s="84">
        <v>43242</v>
      </c>
      <c r="J16" s="73" t="s">
        <v>270</v>
      </c>
      <c r="K16" s="85">
        <f>SUM(2*2498)</f>
        <v>4996</v>
      </c>
      <c r="L16" s="78" t="s">
        <v>310</v>
      </c>
    </row>
    <row r="17" spans="1:12" s="30" customFormat="1" ht="24.95" customHeight="1" x14ac:dyDescent="0.2">
      <c r="A17" s="73" t="s">
        <v>416</v>
      </c>
      <c r="B17" s="78" t="s">
        <v>418</v>
      </c>
      <c r="C17" s="73">
        <v>1</v>
      </c>
      <c r="D17" s="73" t="s">
        <v>379</v>
      </c>
      <c r="E17" s="78" t="s">
        <v>463</v>
      </c>
      <c r="F17" s="78" t="s">
        <v>464</v>
      </c>
      <c r="G17" s="72" t="s">
        <v>448</v>
      </c>
      <c r="H17" s="83" t="s">
        <v>449</v>
      </c>
      <c r="I17" s="84">
        <v>43377</v>
      </c>
      <c r="J17" s="73" t="s">
        <v>272</v>
      </c>
      <c r="K17" s="85">
        <v>3349</v>
      </c>
      <c r="L17" s="78" t="s">
        <v>310</v>
      </c>
    </row>
    <row r="18" spans="1:12" s="30" customFormat="1" ht="24.95" customHeight="1" x14ac:dyDescent="0.2">
      <c r="A18" s="73" t="s">
        <v>479</v>
      </c>
      <c r="B18" s="78" t="s">
        <v>465</v>
      </c>
      <c r="C18" s="73">
        <v>1</v>
      </c>
      <c r="D18" s="73" t="s">
        <v>466</v>
      </c>
      <c r="E18" s="78" t="s">
        <v>467</v>
      </c>
      <c r="F18" s="78" t="s">
        <v>468</v>
      </c>
      <c r="G18" s="72" t="s">
        <v>448</v>
      </c>
      <c r="H18" s="83" t="s">
        <v>449</v>
      </c>
      <c r="I18" s="178">
        <v>44196</v>
      </c>
      <c r="J18" s="73" t="s">
        <v>269</v>
      </c>
      <c r="K18" s="181">
        <v>3197.01</v>
      </c>
      <c r="L18" s="78" t="s">
        <v>105</v>
      </c>
    </row>
    <row r="19" spans="1:12" s="30" customFormat="1" ht="24.95" customHeight="1" x14ac:dyDescent="0.2">
      <c r="A19" s="73" t="s">
        <v>480</v>
      </c>
      <c r="B19" s="78" t="s">
        <v>469</v>
      </c>
      <c r="C19" s="73">
        <v>1</v>
      </c>
      <c r="D19" s="73" t="s">
        <v>470</v>
      </c>
      <c r="E19" s="78" t="s">
        <v>310</v>
      </c>
      <c r="F19" s="78" t="s">
        <v>471</v>
      </c>
      <c r="G19" s="72" t="s">
        <v>448</v>
      </c>
      <c r="H19" s="83" t="s">
        <v>449</v>
      </c>
      <c r="I19" s="179"/>
      <c r="J19" s="73" t="s">
        <v>269</v>
      </c>
      <c r="K19" s="182"/>
      <c r="L19" s="78" t="s">
        <v>105</v>
      </c>
    </row>
    <row r="20" spans="1:12" s="30" customFormat="1" ht="24.95" customHeight="1" thickBot="1" x14ac:dyDescent="0.25">
      <c r="A20" s="74" t="s">
        <v>481</v>
      </c>
      <c r="B20" s="79" t="s">
        <v>472</v>
      </c>
      <c r="C20" s="74">
        <v>1</v>
      </c>
      <c r="D20" s="74" t="s">
        <v>474</v>
      </c>
      <c r="E20" s="79" t="s">
        <v>473</v>
      </c>
      <c r="F20" s="79" t="s">
        <v>475</v>
      </c>
      <c r="G20" s="80" t="s">
        <v>448</v>
      </c>
      <c r="H20" s="86" t="s">
        <v>449</v>
      </c>
      <c r="I20" s="179"/>
      <c r="J20" s="74" t="s">
        <v>269</v>
      </c>
      <c r="K20" s="182"/>
      <c r="L20" s="79" t="s">
        <v>105</v>
      </c>
    </row>
    <row r="21" spans="1:12" s="1" customFormat="1" x14ac:dyDescent="0.25">
      <c r="A21" s="164"/>
      <c r="B21" s="165"/>
      <c r="C21" s="169" t="s">
        <v>287</v>
      </c>
      <c r="D21" s="169"/>
      <c r="E21" s="169"/>
      <c r="F21" s="165"/>
      <c r="G21" s="165"/>
      <c r="H21" s="165"/>
      <c r="I21" s="165"/>
      <c r="J21" s="169" t="s">
        <v>291</v>
      </c>
      <c r="K21" s="169"/>
      <c r="L21" s="176"/>
    </row>
    <row r="22" spans="1:12" s="1" customFormat="1" ht="14.25" x14ac:dyDescent="0.2">
      <c r="A22" s="166"/>
      <c r="B22" s="167"/>
      <c r="C22" s="167" t="s">
        <v>288</v>
      </c>
      <c r="D22" s="167"/>
      <c r="E22" s="167"/>
      <c r="F22" s="167"/>
      <c r="G22" s="167"/>
      <c r="H22" s="167"/>
      <c r="I22" s="167"/>
      <c r="J22" s="167" t="s">
        <v>478</v>
      </c>
      <c r="K22" s="167"/>
      <c r="L22" s="177"/>
    </row>
    <row r="23" spans="1:12" s="1" customFormat="1" ht="14.25" x14ac:dyDescent="0.2">
      <c r="A23" s="166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77"/>
    </row>
    <row r="24" spans="1:12" s="1" customFormat="1" ht="14.25" x14ac:dyDescent="0.2">
      <c r="A24" s="170" t="s">
        <v>289</v>
      </c>
      <c r="B24" s="171"/>
      <c r="C24" s="171"/>
      <c r="D24" s="171"/>
      <c r="E24" s="171"/>
      <c r="F24" s="171"/>
      <c r="G24" s="167"/>
      <c r="H24" s="171" t="s">
        <v>477</v>
      </c>
      <c r="I24" s="171"/>
      <c r="J24" s="171"/>
      <c r="K24" s="171"/>
      <c r="L24" s="174"/>
    </row>
    <row r="25" spans="1:12" s="1" customFormat="1" ht="14.25" x14ac:dyDescent="0.2">
      <c r="A25" s="170" t="s">
        <v>290</v>
      </c>
      <c r="B25" s="171"/>
      <c r="C25" s="171"/>
      <c r="D25" s="171"/>
      <c r="E25" s="171"/>
      <c r="F25" s="171"/>
      <c r="G25" s="167"/>
      <c r="H25" s="171" t="s">
        <v>476</v>
      </c>
      <c r="I25" s="171"/>
      <c r="J25" s="171"/>
      <c r="K25" s="171"/>
      <c r="L25" s="174"/>
    </row>
    <row r="26" spans="1:12" s="1" customFormat="1" thickBot="1" x14ac:dyDescent="0.25">
      <c r="A26" s="172"/>
      <c r="B26" s="173"/>
      <c r="C26" s="173"/>
      <c r="D26" s="173"/>
      <c r="E26" s="173"/>
      <c r="F26" s="173"/>
      <c r="G26" s="168"/>
      <c r="H26" s="173"/>
      <c r="I26" s="173"/>
      <c r="J26" s="173"/>
      <c r="K26" s="173"/>
      <c r="L26" s="175"/>
    </row>
  </sheetData>
  <mergeCells count="21">
    <mergeCell ref="A24:F24"/>
    <mergeCell ref="H24:L24"/>
    <mergeCell ref="A25:F26"/>
    <mergeCell ref="H25:L26"/>
    <mergeCell ref="A21:B23"/>
    <mergeCell ref="C21:E21"/>
    <mergeCell ref="F21:F23"/>
    <mergeCell ref="G21:G26"/>
    <mergeCell ref="H21:I23"/>
    <mergeCell ref="J21:K21"/>
    <mergeCell ref="L21:L23"/>
    <mergeCell ref="C22:E23"/>
    <mergeCell ref="J22:K23"/>
    <mergeCell ref="K18:K20"/>
    <mergeCell ref="I18:I20"/>
    <mergeCell ref="A6:L6"/>
    <mergeCell ref="A1:L1"/>
    <mergeCell ref="A2:H3"/>
    <mergeCell ref="I2:L3"/>
    <mergeCell ref="A4:L4"/>
    <mergeCell ref="A5:L5"/>
  </mergeCells>
  <pageMargins left="0.7" right="0.7" top="0.75" bottom="0.75" header="0.3" footer="0.3"/>
  <pageSetup scale="42" fitToHeight="0" orientation="landscape" horizontalDpi="4294967293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L19"/>
  <sheetViews>
    <sheetView view="pageBreakPreview" topLeftCell="E1" zoomScale="110" zoomScaleNormal="90" zoomScaleSheetLayoutView="110" workbookViewId="0">
      <selection activeCell="H14" sqref="H14:I16"/>
    </sheetView>
  </sheetViews>
  <sheetFormatPr baseColWidth="10" defaultRowHeight="15" x14ac:dyDescent="0.25"/>
  <cols>
    <col min="1" max="1" width="8.85546875" style="13" customWidth="1"/>
    <col min="2" max="2" width="13.140625" style="13" customWidth="1"/>
    <col min="3" max="3" width="9.28515625" style="13" customWidth="1"/>
    <col min="4" max="4" width="15.28515625" style="13" customWidth="1"/>
    <col min="5" max="5" width="15.42578125" style="15" customWidth="1"/>
    <col min="6" max="6" width="36.85546875" style="13" customWidth="1"/>
    <col min="7" max="7" width="24.42578125" style="13" customWidth="1"/>
    <col min="8" max="8" width="14.85546875" style="13" customWidth="1"/>
    <col min="9" max="9" width="18.140625" style="64" customWidth="1"/>
    <col min="10" max="10" width="21.5703125" style="13" customWidth="1"/>
    <col min="11" max="11" width="15.42578125" style="15" customWidth="1"/>
    <col min="12" max="12" width="26.85546875" style="15" customWidth="1"/>
    <col min="13" max="16384" width="11.42578125" style="13"/>
  </cols>
  <sheetData>
    <row r="1" spans="1:12" s="1" customFormat="1" ht="15" customHeight="1" thickBot="1" x14ac:dyDescent="0.25">
      <c r="A1" s="205" t="s">
        <v>583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7"/>
    </row>
    <row r="2" spans="1:12" s="1" customFormat="1" ht="15" customHeight="1" x14ac:dyDescent="0.2">
      <c r="A2" s="208" t="s">
        <v>662</v>
      </c>
      <c r="B2" s="209"/>
      <c r="C2" s="209"/>
      <c r="D2" s="209"/>
      <c r="E2" s="209"/>
      <c r="F2" s="209"/>
      <c r="G2" s="209"/>
      <c r="H2" s="210"/>
      <c r="I2" s="214" t="s">
        <v>649</v>
      </c>
      <c r="J2" s="215"/>
      <c r="K2" s="215"/>
      <c r="L2" s="216"/>
    </row>
    <row r="3" spans="1:12" s="1" customFormat="1" ht="15" customHeight="1" thickBot="1" x14ac:dyDescent="0.25">
      <c r="A3" s="211"/>
      <c r="B3" s="212"/>
      <c r="C3" s="212"/>
      <c r="D3" s="212"/>
      <c r="E3" s="212"/>
      <c r="F3" s="212"/>
      <c r="G3" s="212"/>
      <c r="H3" s="213"/>
      <c r="I3" s="217"/>
      <c r="J3" s="218"/>
      <c r="K3" s="218"/>
      <c r="L3" s="219"/>
    </row>
    <row r="4" spans="1:12" s="1" customFormat="1" ht="15" customHeight="1" thickBot="1" x14ac:dyDescent="0.25">
      <c r="A4" s="220" t="s">
        <v>486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2"/>
    </row>
    <row r="5" spans="1:12" s="1" customFormat="1" ht="15.75" thickBot="1" x14ac:dyDescent="0.25">
      <c r="A5" s="223" t="s">
        <v>485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5"/>
    </row>
    <row r="6" spans="1:12" s="1" customFormat="1" ht="15.75" customHeight="1" thickBot="1" x14ac:dyDescent="0.25">
      <c r="A6" s="202" t="s">
        <v>508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4"/>
    </row>
    <row r="7" spans="1:12" s="7" customFormat="1" ht="32.25" customHeight="1" thickBot="1" x14ac:dyDescent="0.25">
      <c r="A7" s="57" t="s">
        <v>7</v>
      </c>
      <c r="B7" s="57" t="s">
        <v>2</v>
      </c>
      <c r="C7" s="57" t="s">
        <v>0</v>
      </c>
      <c r="D7" s="57" t="s">
        <v>10</v>
      </c>
      <c r="E7" s="67" t="s">
        <v>1</v>
      </c>
      <c r="F7" s="57" t="s">
        <v>11</v>
      </c>
      <c r="G7" s="57" t="s">
        <v>8</v>
      </c>
      <c r="H7" s="57" t="s">
        <v>3</v>
      </c>
      <c r="I7" s="57" t="s">
        <v>4</v>
      </c>
      <c r="J7" s="57" t="s">
        <v>271</v>
      </c>
      <c r="K7" s="67" t="s">
        <v>5</v>
      </c>
      <c r="L7" s="67" t="s">
        <v>6</v>
      </c>
    </row>
    <row r="8" spans="1:12" s="30" customFormat="1" ht="24.95" customHeight="1" x14ac:dyDescent="0.2">
      <c r="A8" s="58" t="s">
        <v>84</v>
      </c>
      <c r="B8" s="89" t="s">
        <v>247</v>
      </c>
      <c r="C8" s="58">
        <v>1</v>
      </c>
      <c r="D8" s="58" t="s">
        <v>408</v>
      </c>
      <c r="E8" s="89" t="s">
        <v>426</v>
      </c>
      <c r="F8" s="89" t="s">
        <v>487</v>
      </c>
      <c r="G8" s="58" t="s">
        <v>488</v>
      </c>
      <c r="H8" s="89" t="s">
        <v>509</v>
      </c>
      <c r="I8" s="90">
        <v>43242</v>
      </c>
      <c r="J8" s="58" t="s">
        <v>270</v>
      </c>
      <c r="K8" s="55">
        <v>2498</v>
      </c>
      <c r="L8" s="89" t="s">
        <v>310</v>
      </c>
    </row>
    <row r="9" spans="1:12" s="30" customFormat="1" ht="24.95" customHeight="1" x14ac:dyDescent="0.2">
      <c r="A9" s="59" t="s">
        <v>47</v>
      </c>
      <c r="B9" s="89" t="s">
        <v>15</v>
      </c>
      <c r="C9" s="58">
        <v>1</v>
      </c>
      <c r="D9" s="59" t="s">
        <v>408</v>
      </c>
      <c r="E9" s="91" t="s">
        <v>489</v>
      </c>
      <c r="F9" s="91" t="s">
        <v>349</v>
      </c>
      <c r="G9" s="58" t="s">
        <v>488</v>
      </c>
      <c r="H9" s="89" t="s">
        <v>509</v>
      </c>
      <c r="I9" s="90">
        <v>43242</v>
      </c>
      <c r="J9" s="59" t="s">
        <v>270</v>
      </c>
      <c r="K9" s="55">
        <v>5499</v>
      </c>
      <c r="L9" s="91" t="s">
        <v>310</v>
      </c>
    </row>
    <row r="10" spans="1:12" s="30" customFormat="1" ht="24.95" customHeight="1" x14ac:dyDescent="0.2">
      <c r="A10" s="59" t="s">
        <v>277</v>
      </c>
      <c r="B10" s="91" t="s">
        <v>228</v>
      </c>
      <c r="C10" s="59">
        <v>1</v>
      </c>
      <c r="D10" s="59" t="s">
        <v>185</v>
      </c>
      <c r="E10" s="91" t="s">
        <v>418</v>
      </c>
      <c r="F10" s="91" t="s">
        <v>487</v>
      </c>
      <c r="G10" s="58" t="s">
        <v>488</v>
      </c>
      <c r="H10" s="89" t="s">
        <v>509</v>
      </c>
      <c r="I10" s="90">
        <v>43270</v>
      </c>
      <c r="J10" s="59" t="s">
        <v>272</v>
      </c>
      <c r="K10" s="55">
        <v>3712</v>
      </c>
      <c r="L10" s="91" t="s">
        <v>310</v>
      </c>
    </row>
    <row r="11" spans="1:12" s="30" customFormat="1" ht="24.95" customHeight="1" x14ac:dyDescent="0.2">
      <c r="A11" s="59" t="s">
        <v>353</v>
      </c>
      <c r="B11" s="91" t="s">
        <v>320</v>
      </c>
      <c r="C11" s="59">
        <v>1</v>
      </c>
      <c r="D11" s="59" t="s">
        <v>436</v>
      </c>
      <c r="E11" s="91" t="s">
        <v>507</v>
      </c>
      <c r="F11" s="91" t="s">
        <v>60</v>
      </c>
      <c r="G11" s="58" t="s">
        <v>488</v>
      </c>
      <c r="H11" s="89" t="s">
        <v>509</v>
      </c>
      <c r="I11" s="90">
        <v>42094</v>
      </c>
      <c r="J11" s="59" t="s">
        <v>272</v>
      </c>
      <c r="K11" s="55">
        <v>3200</v>
      </c>
      <c r="L11" s="91" t="s">
        <v>543</v>
      </c>
    </row>
    <row r="12" spans="1:12" s="30" customFormat="1" ht="24.95" customHeight="1" x14ac:dyDescent="0.2">
      <c r="A12" s="60" t="s">
        <v>277</v>
      </c>
      <c r="B12" s="92" t="s">
        <v>228</v>
      </c>
      <c r="C12" s="60">
        <v>1</v>
      </c>
      <c r="D12" s="60" t="s">
        <v>659</v>
      </c>
      <c r="E12" s="92" t="s">
        <v>660</v>
      </c>
      <c r="F12" s="92" t="s">
        <v>661</v>
      </c>
      <c r="G12" s="93" t="s">
        <v>488</v>
      </c>
      <c r="H12" s="94" t="s">
        <v>509</v>
      </c>
      <c r="I12" s="56">
        <v>44799</v>
      </c>
      <c r="J12" s="59" t="s">
        <v>272</v>
      </c>
      <c r="K12" s="54">
        <v>4400</v>
      </c>
      <c r="L12" s="92" t="s">
        <v>105</v>
      </c>
    </row>
    <row r="13" spans="1:12" s="30" customFormat="1" ht="24.95" customHeight="1" thickBot="1" x14ac:dyDescent="0.25">
      <c r="A13" s="60" t="s">
        <v>499</v>
      </c>
      <c r="B13" s="92" t="s">
        <v>498</v>
      </c>
      <c r="C13" s="60">
        <v>1</v>
      </c>
      <c r="D13" s="60" t="s">
        <v>494</v>
      </c>
      <c r="E13" s="92" t="s">
        <v>538</v>
      </c>
      <c r="F13" s="92" t="s">
        <v>495</v>
      </c>
      <c r="G13" s="93" t="s">
        <v>488</v>
      </c>
      <c r="H13" s="94" t="s">
        <v>509</v>
      </c>
      <c r="I13" s="56">
        <v>44356</v>
      </c>
      <c r="J13" s="60" t="s">
        <v>272</v>
      </c>
      <c r="K13" s="54">
        <v>2499</v>
      </c>
      <c r="L13" s="92" t="s">
        <v>105</v>
      </c>
    </row>
    <row r="14" spans="1:12" s="1" customFormat="1" x14ac:dyDescent="0.25">
      <c r="A14" s="164"/>
      <c r="B14" s="165"/>
      <c r="C14" s="169" t="s">
        <v>287</v>
      </c>
      <c r="D14" s="169"/>
      <c r="E14" s="169"/>
      <c r="F14" s="165"/>
      <c r="G14" s="165"/>
      <c r="H14" s="165"/>
      <c r="I14" s="165"/>
      <c r="J14" s="169" t="s">
        <v>291</v>
      </c>
      <c r="K14" s="169"/>
      <c r="L14" s="176"/>
    </row>
    <row r="15" spans="1:12" s="1" customFormat="1" ht="14.25" x14ac:dyDescent="0.2">
      <c r="A15" s="166"/>
      <c r="B15" s="167"/>
      <c r="C15" s="167" t="s">
        <v>288</v>
      </c>
      <c r="D15" s="167"/>
      <c r="E15" s="167"/>
      <c r="F15" s="167"/>
      <c r="G15" s="167"/>
      <c r="H15" s="167"/>
      <c r="I15" s="167"/>
      <c r="J15" s="167" t="s">
        <v>602</v>
      </c>
      <c r="K15" s="167"/>
      <c r="L15" s="177"/>
    </row>
    <row r="16" spans="1:12" s="1" customFormat="1" ht="14.25" x14ac:dyDescent="0.2">
      <c r="A16" s="166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77"/>
    </row>
    <row r="17" spans="1:12" s="1" customFormat="1" ht="14.25" x14ac:dyDescent="0.2">
      <c r="A17" s="170" t="s">
        <v>289</v>
      </c>
      <c r="B17" s="171"/>
      <c r="C17" s="171"/>
      <c r="D17" s="171"/>
      <c r="E17" s="171"/>
      <c r="F17" s="171"/>
      <c r="G17" s="167"/>
      <c r="H17" s="171" t="s">
        <v>581</v>
      </c>
      <c r="I17" s="171"/>
      <c r="J17" s="171"/>
      <c r="K17" s="171"/>
      <c r="L17" s="174"/>
    </row>
    <row r="18" spans="1:12" s="1" customFormat="1" ht="14.25" x14ac:dyDescent="0.2">
      <c r="A18" s="170" t="s">
        <v>290</v>
      </c>
      <c r="B18" s="171"/>
      <c r="C18" s="171"/>
      <c r="D18" s="171"/>
      <c r="E18" s="171"/>
      <c r="F18" s="171"/>
      <c r="G18" s="167"/>
      <c r="H18" s="171" t="s">
        <v>582</v>
      </c>
      <c r="I18" s="171"/>
      <c r="J18" s="171"/>
      <c r="K18" s="171"/>
      <c r="L18" s="174"/>
    </row>
    <row r="19" spans="1:12" s="1" customFormat="1" thickBot="1" x14ac:dyDescent="0.25">
      <c r="A19" s="172"/>
      <c r="B19" s="173"/>
      <c r="C19" s="173"/>
      <c r="D19" s="173"/>
      <c r="E19" s="173"/>
      <c r="F19" s="173"/>
      <c r="G19" s="168"/>
      <c r="H19" s="173"/>
      <c r="I19" s="173"/>
      <c r="J19" s="173"/>
      <c r="K19" s="173"/>
      <c r="L19" s="175"/>
    </row>
  </sheetData>
  <mergeCells count="19">
    <mergeCell ref="A17:F17"/>
    <mergeCell ref="H17:L17"/>
    <mergeCell ref="A18:F19"/>
    <mergeCell ref="H18:L19"/>
    <mergeCell ref="A14:B16"/>
    <mergeCell ref="C14:E14"/>
    <mergeCell ref="F14:F16"/>
    <mergeCell ref="G14:G19"/>
    <mergeCell ref="H14:I16"/>
    <mergeCell ref="J14:K14"/>
    <mergeCell ref="L14:L16"/>
    <mergeCell ref="C15:E16"/>
    <mergeCell ref="J15:K16"/>
    <mergeCell ref="A6:L6"/>
    <mergeCell ref="A1:L1"/>
    <mergeCell ref="A2:H3"/>
    <mergeCell ref="I2:L3"/>
    <mergeCell ref="A4:L4"/>
    <mergeCell ref="A5:L5"/>
  </mergeCells>
  <pageMargins left="0.7" right="0.7" top="0.75" bottom="0.75" header="0.3" footer="0.3"/>
  <pageSetup scale="55" orientation="landscape" horizontalDpi="4294967293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L25"/>
  <sheetViews>
    <sheetView view="pageBreakPreview" zoomScale="96" zoomScaleNormal="112" zoomScaleSheetLayoutView="96" workbookViewId="0">
      <selection activeCell="I2" sqref="I2:L3"/>
    </sheetView>
  </sheetViews>
  <sheetFormatPr baseColWidth="10" defaultRowHeight="15" x14ac:dyDescent="0.25"/>
  <cols>
    <col min="1" max="1" width="10.140625" style="64" customWidth="1"/>
    <col min="2" max="2" width="26.85546875" style="13" customWidth="1"/>
    <col min="3" max="3" width="9.28515625" style="61" customWidth="1"/>
    <col min="4" max="4" width="20.7109375" style="61" customWidth="1"/>
    <col min="5" max="5" width="15.5703125" style="62" customWidth="1"/>
    <col min="6" max="6" width="41.7109375" style="13" customWidth="1"/>
    <col min="7" max="7" width="24.42578125" style="64" customWidth="1"/>
    <col min="8" max="8" width="20.28515625" style="13" customWidth="1"/>
    <col min="9" max="10" width="20.85546875" style="13" customWidth="1"/>
    <col min="11" max="11" width="23" style="63" customWidth="1"/>
    <col min="12" max="12" width="23.7109375" style="62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591</v>
      </c>
      <c r="B2" s="144"/>
      <c r="C2" s="144"/>
      <c r="D2" s="144"/>
      <c r="E2" s="144"/>
      <c r="F2" s="144"/>
      <c r="G2" s="144"/>
      <c r="H2" s="144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7"/>
      <c r="I3" s="152"/>
      <c r="J3" s="153"/>
      <c r="K3" s="153"/>
      <c r="L3" s="154"/>
    </row>
    <row r="4" spans="1:12" s="1" customFormat="1" ht="15" customHeight="1" thickBot="1" x14ac:dyDescent="0.25">
      <c r="A4" s="155" t="s">
        <v>650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651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652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68" customFormat="1" ht="44.25" customHeight="1" thickBot="1" x14ac:dyDescent="0.3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10" customFormat="1" ht="37.5" customHeight="1" x14ac:dyDescent="0.2">
      <c r="A8" s="71" t="s">
        <v>84</v>
      </c>
      <c r="B8" s="75" t="s">
        <v>502</v>
      </c>
      <c r="C8" s="71">
        <v>2</v>
      </c>
      <c r="D8" s="71" t="s">
        <v>408</v>
      </c>
      <c r="E8" s="75" t="s">
        <v>426</v>
      </c>
      <c r="F8" s="75" t="s">
        <v>487</v>
      </c>
      <c r="G8" s="71" t="s">
        <v>503</v>
      </c>
      <c r="H8" s="75" t="s">
        <v>537</v>
      </c>
      <c r="I8" s="81">
        <v>43242</v>
      </c>
      <c r="J8" s="71" t="s">
        <v>270</v>
      </c>
      <c r="K8" s="82">
        <f>SUM(2498*2)</f>
        <v>4996</v>
      </c>
      <c r="L8" s="75" t="s">
        <v>310</v>
      </c>
    </row>
    <row r="9" spans="1:12" s="10" customFormat="1" ht="42" customHeight="1" x14ac:dyDescent="0.2">
      <c r="A9" s="76" t="s">
        <v>513</v>
      </c>
      <c r="B9" s="75" t="s">
        <v>512</v>
      </c>
      <c r="C9" s="71">
        <v>1</v>
      </c>
      <c r="D9" s="76" t="s">
        <v>408</v>
      </c>
      <c r="E9" s="77" t="s">
        <v>408</v>
      </c>
      <c r="F9" s="77" t="s">
        <v>504</v>
      </c>
      <c r="G9" s="71" t="s">
        <v>503</v>
      </c>
      <c r="H9" s="75" t="s">
        <v>537</v>
      </c>
      <c r="I9" s="81" t="s">
        <v>573</v>
      </c>
      <c r="J9" s="76" t="s">
        <v>270</v>
      </c>
      <c r="K9" s="82" t="s">
        <v>573</v>
      </c>
      <c r="L9" s="77" t="s">
        <v>310</v>
      </c>
    </row>
    <row r="10" spans="1:12" s="30" customFormat="1" ht="36.75" customHeight="1" x14ac:dyDescent="0.2">
      <c r="A10" s="73" t="s">
        <v>353</v>
      </c>
      <c r="B10" s="83" t="s">
        <v>553</v>
      </c>
      <c r="C10" s="72">
        <v>1</v>
      </c>
      <c r="D10" s="73" t="s">
        <v>222</v>
      </c>
      <c r="E10" s="78" t="s">
        <v>554</v>
      </c>
      <c r="F10" s="78" t="s">
        <v>555</v>
      </c>
      <c r="G10" s="72" t="s">
        <v>503</v>
      </c>
      <c r="H10" s="83" t="s">
        <v>537</v>
      </c>
      <c r="I10" s="84">
        <v>42937</v>
      </c>
      <c r="J10" s="73" t="s">
        <v>272</v>
      </c>
      <c r="K10" s="85">
        <v>3480</v>
      </c>
      <c r="L10" s="78" t="s">
        <v>556</v>
      </c>
    </row>
    <row r="11" spans="1:12" s="30" customFormat="1" ht="24.95" customHeight="1" x14ac:dyDescent="0.2">
      <c r="A11" s="73" t="s">
        <v>353</v>
      </c>
      <c r="B11" s="78" t="s">
        <v>320</v>
      </c>
      <c r="C11" s="73">
        <v>1</v>
      </c>
      <c r="D11" s="73" t="s">
        <v>222</v>
      </c>
      <c r="E11" s="78" t="s">
        <v>536</v>
      </c>
      <c r="F11" s="78" t="s">
        <v>505</v>
      </c>
      <c r="G11" s="72" t="s">
        <v>503</v>
      </c>
      <c r="H11" s="83" t="s">
        <v>537</v>
      </c>
      <c r="I11" s="84">
        <v>44196</v>
      </c>
      <c r="J11" s="73" t="s">
        <v>272</v>
      </c>
      <c r="K11" s="85">
        <v>6899.99</v>
      </c>
      <c r="L11" s="78" t="s">
        <v>105</v>
      </c>
    </row>
    <row r="12" spans="1:12" s="30" customFormat="1" ht="24.95" customHeight="1" x14ac:dyDescent="0.2">
      <c r="A12" s="73" t="s">
        <v>530</v>
      </c>
      <c r="B12" s="78" t="s">
        <v>623</v>
      </c>
      <c r="C12" s="73">
        <v>5</v>
      </c>
      <c r="D12" s="73" t="s">
        <v>625</v>
      </c>
      <c r="E12" s="73" t="s">
        <v>624</v>
      </c>
      <c r="F12" s="78" t="s">
        <v>626</v>
      </c>
      <c r="G12" s="72" t="s">
        <v>503</v>
      </c>
      <c r="H12" s="83" t="s">
        <v>537</v>
      </c>
      <c r="I12" s="84" t="s">
        <v>573</v>
      </c>
      <c r="J12" s="73" t="s">
        <v>633</v>
      </c>
      <c r="K12" s="85" t="s">
        <v>573</v>
      </c>
      <c r="L12" s="78" t="s">
        <v>310</v>
      </c>
    </row>
    <row r="13" spans="1:12" s="30" customFormat="1" ht="49.5" customHeight="1" x14ac:dyDescent="0.2">
      <c r="A13" s="73" t="s">
        <v>628</v>
      </c>
      <c r="B13" s="78" t="s">
        <v>627</v>
      </c>
      <c r="C13" s="73">
        <v>1</v>
      </c>
      <c r="D13" s="73" t="s">
        <v>408</v>
      </c>
      <c r="E13" s="78" t="s">
        <v>643</v>
      </c>
      <c r="F13" s="78" t="s">
        <v>405</v>
      </c>
      <c r="G13" s="72" t="s">
        <v>503</v>
      </c>
      <c r="H13" s="83" t="s">
        <v>537</v>
      </c>
      <c r="I13" s="84" t="s">
        <v>573</v>
      </c>
      <c r="J13" s="73" t="s">
        <v>633</v>
      </c>
      <c r="K13" s="85" t="s">
        <v>573</v>
      </c>
      <c r="L13" s="78" t="s">
        <v>310</v>
      </c>
    </row>
    <row r="14" spans="1:12" s="30" customFormat="1" ht="24.95" customHeight="1" x14ac:dyDescent="0.2">
      <c r="A14" s="73" t="s">
        <v>628</v>
      </c>
      <c r="B14" s="78" t="s">
        <v>627</v>
      </c>
      <c r="C14" s="73">
        <v>3</v>
      </c>
      <c r="D14" s="73" t="s">
        <v>629</v>
      </c>
      <c r="E14" s="78" t="s">
        <v>408</v>
      </c>
      <c r="F14" s="78" t="s">
        <v>115</v>
      </c>
      <c r="G14" s="72" t="s">
        <v>503</v>
      </c>
      <c r="H14" s="83" t="s">
        <v>537</v>
      </c>
      <c r="I14" s="84" t="s">
        <v>573</v>
      </c>
      <c r="J14" s="73" t="s">
        <v>633</v>
      </c>
      <c r="K14" s="85" t="s">
        <v>573</v>
      </c>
      <c r="L14" s="78" t="s">
        <v>310</v>
      </c>
    </row>
    <row r="15" spans="1:12" s="30" customFormat="1" ht="24.95" customHeight="1" x14ac:dyDescent="0.2">
      <c r="A15" s="73" t="s">
        <v>628</v>
      </c>
      <c r="B15" s="78" t="s">
        <v>627</v>
      </c>
      <c r="C15" s="73">
        <v>3</v>
      </c>
      <c r="D15" s="73" t="s">
        <v>408</v>
      </c>
      <c r="E15" s="78" t="s">
        <v>630</v>
      </c>
      <c r="F15" s="78" t="s">
        <v>115</v>
      </c>
      <c r="G15" s="72" t="s">
        <v>503</v>
      </c>
      <c r="H15" s="83" t="s">
        <v>537</v>
      </c>
      <c r="I15" s="84" t="s">
        <v>573</v>
      </c>
      <c r="J15" s="73" t="s">
        <v>633</v>
      </c>
      <c r="K15" s="85" t="s">
        <v>573</v>
      </c>
      <c r="L15" s="78" t="s">
        <v>310</v>
      </c>
    </row>
    <row r="16" spans="1:12" s="30" customFormat="1" ht="24.95" customHeight="1" x14ac:dyDescent="0.2">
      <c r="A16" s="73" t="s">
        <v>632</v>
      </c>
      <c r="B16" s="78" t="s">
        <v>631</v>
      </c>
      <c r="C16" s="73">
        <v>2</v>
      </c>
      <c r="D16" s="73" t="s">
        <v>408</v>
      </c>
      <c r="E16" s="78" t="s">
        <v>408</v>
      </c>
      <c r="F16" s="78" t="s">
        <v>634</v>
      </c>
      <c r="G16" s="72" t="s">
        <v>503</v>
      </c>
      <c r="H16" s="83" t="s">
        <v>537</v>
      </c>
      <c r="I16" s="84" t="s">
        <v>573</v>
      </c>
      <c r="J16" s="73" t="s">
        <v>633</v>
      </c>
      <c r="K16" s="85" t="s">
        <v>573</v>
      </c>
      <c r="L16" s="78" t="s">
        <v>310</v>
      </c>
    </row>
    <row r="17" spans="1:12" s="30" customFormat="1" ht="24.95" customHeight="1" x14ac:dyDescent="0.2">
      <c r="A17" s="73" t="s">
        <v>636</v>
      </c>
      <c r="B17" s="78" t="s">
        <v>635</v>
      </c>
      <c r="C17" s="73">
        <v>1</v>
      </c>
      <c r="D17" s="73" t="s">
        <v>637</v>
      </c>
      <c r="E17" s="78" t="s">
        <v>638</v>
      </c>
      <c r="F17" s="78" t="s">
        <v>639</v>
      </c>
      <c r="G17" s="72" t="s">
        <v>503</v>
      </c>
      <c r="H17" s="83" t="s">
        <v>537</v>
      </c>
      <c r="I17" s="84" t="s">
        <v>573</v>
      </c>
      <c r="J17" s="73" t="s">
        <v>633</v>
      </c>
      <c r="K17" s="85" t="s">
        <v>573</v>
      </c>
      <c r="L17" s="78" t="s">
        <v>310</v>
      </c>
    </row>
    <row r="18" spans="1:12" s="30" customFormat="1" ht="24.95" customHeight="1" x14ac:dyDescent="0.2">
      <c r="A18" s="73" t="s">
        <v>641</v>
      </c>
      <c r="B18" s="78" t="s">
        <v>640</v>
      </c>
      <c r="C18" s="73">
        <v>6</v>
      </c>
      <c r="D18" s="73" t="s">
        <v>408</v>
      </c>
      <c r="E18" s="78" t="s">
        <v>408</v>
      </c>
      <c r="F18" s="78" t="s">
        <v>642</v>
      </c>
      <c r="G18" s="72" t="s">
        <v>503</v>
      </c>
      <c r="H18" s="83" t="s">
        <v>537</v>
      </c>
      <c r="I18" s="84" t="s">
        <v>573</v>
      </c>
      <c r="J18" s="73" t="s">
        <v>633</v>
      </c>
      <c r="K18" s="85" t="s">
        <v>573</v>
      </c>
      <c r="L18" s="78" t="s">
        <v>310</v>
      </c>
    </row>
    <row r="19" spans="1:12" s="30" customFormat="1" ht="24.95" customHeight="1" thickBot="1" x14ac:dyDescent="0.25">
      <c r="A19" s="74" t="s">
        <v>277</v>
      </c>
      <c r="B19" s="79" t="s">
        <v>228</v>
      </c>
      <c r="C19" s="74">
        <v>1</v>
      </c>
      <c r="D19" s="74" t="s">
        <v>222</v>
      </c>
      <c r="E19" s="79" t="s">
        <v>506</v>
      </c>
      <c r="F19" s="79" t="s">
        <v>432</v>
      </c>
      <c r="G19" s="80" t="s">
        <v>503</v>
      </c>
      <c r="H19" s="86" t="s">
        <v>537</v>
      </c>
      <c r="I19" s="87">
        <v>44196</v>
      </c>
      <c r="J19" s="74" t="s">
        <v>272</v>
      </c>
      <c r="K19" s="88">
        <v>4499.99</v>
      </c>
      <c r="L19" s="79" t="s">
        <v>105</v>
      </c>
    </row>
    <row r="20" spans="1:12" s="1" customFormat="1" x14ac:dyDescent="0.25">
      <c r="A20" s="164"/>
      <c r="B20" s="165"/>
      <c r="C20" s="169" t="s">
        <v>287</v>
      </c>
      <c r="D20" s="169"/>
      <c r="E20" s="169"/>
      <c r="F20" s="165"/>
      <c r="G20" s="165"/>
      <c r="H20" s="165"/>
      <c r="I20" s="165"/>
      <c r="J20" s="169" t="s">
        <v>291</v>
      </c>
      <c r="K20" s="169"/>
      <c r="L20" s="176"/>
    </row>
    <row r="21" spans="1:12" s="1" customFormat="1" ht="14.25" x14ac:dyDescent="0.2">
      <c r="A21" s="166"/>
      <c r="B21" s="167"/>
      <c r="C21" s="167" t="s">
        <v>288</v>
      </c>
      <c r="D21" s="167"/>
      <c r="E21" s="167"/>
      <c r="F21" s="167"/>
      <c r="G21" s="167"/>
      <c r="H21" s="167"/>
      <c r="I21" s="167"/>
      <c r="J21" s="167" t="s">
        <v>478</v>
      </c>
      <c r="K21" s="167"/>
      <c r="L21" s="177"/>
    </row>
    <row r="22" spans="1:12" s="1" customFormat="1" ht="14.25" x14ac:dyDescent="0.2">
      <c r="A22" s="166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77"/>
    </row>
    <row r="23" spans="1:12" s="1" customFormat="1" ht="14.25" x14ac:dyDescent="0.2">
      <c r="A23" s="170" t="s">
        <v>289</v>
      </c>
      <c r="B23" s="171"/>
      <c r="C23" s="171"/>
      <c r="D23" s="171"/>
      <c r="E23" s="171"/>
      <c r="F23" s="171"/>
      <c r="G23" s="167"/>
      <c r="H23" s="171" t="s">
        <v>510</v>
      </c>
      <c r="I23" s="171"/>
      <c r="J23" s="171"/>
      <c r="K23" s="171"/>
      <c r="L23" s="174"/>
    </row>
    <row r="24" spans="1:12" s="1" customFormat="1" ht="14.25" x14ac:dyDescent="0.2">
      <c r="A24" s="170" t="s">
        <v>290</v>
      </c>
      <c r="B24" s="171"/>
      <c r="C24" s="171"/>
      <c r="D24" s="171"/>
      <c r="E24" s="171"/>
      <c r="F24" s="171"/>
      <c r="G24" s="167"/>
      <c r="H24" s="171" t="s">
        <v>580</v>
      </c>
      <c r="I24" s="171"/>
      <c r="J24" s="171"/>
      <c r="K24" s="171"/>
      <c r="L24" s="174"/>
    </row>
    <row r="25" spans="1:12" s="1" customFormat="1" thickBot="1" x14ac:dyDescent="0.25">
      <c r="A25" s="172"/>
      <c r="B25" s="173"/>
      <c r="C25" s="173"/>
      <c r="D25" s="173"/>
      <c r="E25" s="173"/>
      <c r="F25" s="173"/>
      <c r="G25" s="168"/>
      <c r="H25" s="173"/>
      <c r="I25" s="173"/>
      <c r="J25" s="173"/>
      <c r="K25" s="173"/>
      <c r="L25" s="175"/>
    </row>
  </sheetData>
  <mergeCells count="19">
    <mergeCell ref="A6:L6"/>
    <mergeCell ref="A1:L1"/>
    <mergeCell ref="A2:H3"/>
    <mergeCell ref="I2:L3"/>
    <mergeCell ref="A4:L4"/>
    <mergeCell ref="A5:L5"/>
    <mergeCell ref="A23:F23"/>
    <mergeCell ref="H23:L23"/>
    <mergeCell ref="A24:F25"/>
    <mergeCell ref="H24:L25"/>
    <mergeCell ref="A20:B22"/>
    <mergeCell ref="C20:E20"/>
    <mergeCell ref="F20:F22"/>
    <mergeCell ref="G20:G25"/>
    <mergeCell ref="H20:I22"/>
    <mergeCell ref="J20:K20"/>
    <mergeCell ref="L20:L22"/>
    <mergeCell ref="C21:E22"/>
    <mergeCell ref="J21:K22"/>
  </mergeCells>
  <pageMargins left="0.7" right="0.7" top="0.75" bottom="0.75" header="0.3" footer="0.3"/>
  <pageSetup scale="47" fitToHeight="0" orientation="landscape" horizontalDpi="4294967293" verticalDpi="300" r:id="rId1"/>
  <colBreaks count="1" manualBreakCount="1">
    <brk id="6" max="24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21"/>
  <sheetViews>
    <sheetView zoomScale="112" zoomScaleNormal="112" workbookViewId="0">
      <selection activeCell="F26" sqref="F26"/>
    </sheetView>
  </sheetViews>
  <sheetFormatPr baseColWidth="10" defaultRowHeight="15" x14ac:dyDescent="0.25"/>
  <cols>
    <col min="1" max="1" width="8.85546875" style="13" customWidth="1"/>
    <col min="2" max="2" width="26.85546875" style="13" customWidth="1"/>
    <col min="3" max="3" width="9.28515625" style="13" customWidth="1"/>
    <col min="4" max="4" width="15.28515625" style="13" customWidth="1"/>
    <col min="5" max="5" width="15.42578125" style="15" customWidth="1"/>
    <col min="6" max="6" width="41.7109375" style="13" customWidth="1"/>
    <col min="7" max="7" width="24.42578125" style="13" customWidth="1"/>
    <col min="8" max="8" width="14.85546875" style="13" customWidth="1"/>
    <col min="9" max="10" width="20.8554687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3">
      <c r="A1" s="237" t="s">
        <v>583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9"/>
    </row>
    <row r="2" spans="1:12" s="1" customFormat="1" ht="15" customHeight="1" x14ac:dyDescent="0.2">
      <c r="A2" s="240" t="s">
        <v>591</v>
      </c>
      <c r="B2" s="241"/>
      <c r="C2" s="241"/>
      <c r="D2" s="241"/>
      <c r="E2" s="241"/>
      <c r="F2" s="241"/>
      <c r="G2" s="241"/>
      <c r="H2" s="241"/>
      <c r="I2" s="244" t="s">
        <v>298</v>
      </c>
      <c r="J2" s="245"/>
      <c r="K2" s="245"/>
      <c r="L2" s="246"/>
    </row>
    <row r="3" spans="1:12" s="1" customFormat="1" ht="15" customHeight="1" thickBot="1" x14ac:dyDescent="0.25">
      <c r="A3" s="242"/>
      <c r="B3" s="243"/>
      <c r="C3" s="243"/>
      <c r="D3" s="243"/>
      <c r="E3" s="243"/>
      <c r="F3" s="243"/>
      <c r="G3" s="243"/>
      <c r="H3" s="243"/>
      <c r="I3" s="247"/>
      <c r="J3" s="248"/>
      <c r="K3" s="248"/>
      <c r="L3" s="249"/>
    </row>
    <row r="4" spans="1:12" s="1" customFormat="1" ht="15" customHeight="1" thickBot="1" x14ac:dyDescent="0.3">
      <c r="A4" s="250" t="s">
        <v>647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2"/>
    </row>
    <row r="5" spans="1:12" s="1" customFormat="1" ht="15.75" thickBot="1" x14ac:dyDescent="0.3">
      <c r="A5" s="253" t="s">
        <v>501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5"/>
    </row>
    <row r="6" spans="1:12" s="1" customFormat="1" ht="15.75" customHeight="1" thickBot="1" x14ac:dyDescent="0.3">
      <c r="A6" s="234" t="s">
        <v>645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6"/>
    </row>
    <row r="7" spans="1:12" s="7" customFormat="1" ht="14.25" customHeight="1" thickBot="1" x14ac:dyDescent="0.25">
      <c r="A7" s="41" t="s">
        <v>7</v>
      </c>
      <c r="B7" s="41" t="s">
        <v>2</v>
      </c>
      <c r="C7" s="41" t="s">
        <v>0</v>
      </c>
      <c r="D7" s="41" t="s">
        <v>10</v>
      </c>
      <c r="E7" s="42" t="s">
        <v>1</v>
      </c>
      <c r="F7" s="41" t="s">
        <v>11</v>
      </c>
      <c r="G7" s="41" t="s">
        <v>8</v>
      </c>
      <c r="H7" s="41" t="s">
        <v>3</v>
      </c>
      <c r="I7" s="41" t="s">
        <v>4</v>
      </c>
      <c r="J7" s="41" t="s">
        <v>271</v>
      </c>
      <c r="K7" s="42" t="s">
        <v>5</v>
      </c>
      <c r="L7" s="42" t="s">
        <v>6</v>
      </c>
    </row>
    <row r="8" spans="1:12" s="30" customFormat="1" ht="24.95" customHeight="1" x14ac:dyDescent="0.2">
      <c r="A8" s="24" t="s">
        <v>530</v>
      </c>
      <c r="B8" s="25" t="s">
        <v>623</v>
      </c>
      <c r="C8" s="24">
        <v>5</v>
      </c>
      <c r="D8" s="24" t="s">
        <v>625</v>
      </c>
      <c r="E8" s="24" t="s">
        <v>624</v>
      </c>
      <c r="F8" s="25" t="s">
        <v>405</v>
      </c>
      <c r="G8" s="26" t="s">
        <v>503</v>
      </c>
      <c r="H8" s="27" t="s">
        <v>644</v>
      </c>
      <c r="I8" s="28">
        <v>44272</v>
      </c>
      <c r="J8" s="24" t="s">
        <v>633</v>
      </c>
      <c r="K8" s="29">
        <v>6460</v>
      </c>
      <c r="L8" s="25" t="s">
        <v>105</v>
      </c>
    </row>
    <row r="9" spans="1:12" s="30" customFormat="1" ht="24.95" customHeight="1" x14ac:dyDescent="0.2">
      <c r="A9" s="24" t="s">
        <v>628</v>
      </c>
      <c r="B9" s="25" t="s">
        <v>627</v>
      </c>
      <c r="C9" s="24">
        <v>1</v>
      </c>
      <c r="D9" s="24" t="s">
        <v>408</v>
      </c>
      <c r="E9" s="25" t="s">
        <v>643</v>
      </c>
      <c r="F9" s="25" t="s">
        <v>405</v>
      </c>
      <c r="G9" s="26" t="s">
        <v>503</v>
      </c>
      <c r="H9" s="27" t="s">
        <v>644</v>
      </c>
      <c r="I9" s="28">
        <v>44375</v>
      </c>
      <c r="J9" s="24" t="s">
        <v>633</v>
      </c>
      <c r="K9" s="29">
        <v>995</v>
      </c>
      <c r="L9" s="25" t="s">
        <v>105</v>
      </c>
    </row>
    <row r="10" spans="1:12" s="30" customFormat="1" ht="24.95" customHeight="1" x14ac:dyDescent="0.2">
      <c r="A10" s="24" t="s">
        <v>646</v>
      </c>
      <c r="B10" s="25" t="s">
        <v>627</v>
      </c>
      <c r="C10" s="24">
        <v>1</v>
      </c>
      <c r="D10" s="24" t="s">
        <v>408</v>
      </c>
      <c r="E10" s="25" t="s">
        <v>408</v>
      </c>
      <c r="F10" s="25" t="s">
        <v>405</v>
      </c>
      <c r="G10" s="26" t="s">
        <v>503</v>
      </c>
      <c r="H10" s="27" t="s">
        <v>644</v>
      </c>
      <c r="I10" s="28">
        <v>44449</v>
      </c>
      <c r="J10" s="24" t="s">
        <v>633</v>
      </c>
      <c r="K10" s="29">
        <v>3900</v>
      </c>
      <c r="L10" s="25" t="s">
        <v>105</v>
      </c>
    </row>
    <row r="11" spans="1:12" s="30" customFormat="1" ht="24.95" customHeight="1" x14ac:dyDescent="0.2">
      <c r="A11" s="24" t="s">
        <v>628</v>
      </c>
      <c r="B11" s="25" t="s">
        <v>627</v>
      </c>
      <c r="C11" s="24">
        <v>2</v>
      </c>
      <c r="D11" s="24" t="s">
        <v>629</v>
      </c>
      <c r="E11" s="25" t="s">
        <v>408</v>
      </c>
      <c r="F11" s="25" t="s">
        <v>115</v>
      </c>
      <c r="G11" s="26" t="s">
        <v>503</v>
      </c>
      <c r="H11" s="27" t="s">
        <v>644</v>
      </c>
      <c r="I11" s="28">
        <v>44375</v>
      </c>
      <c r="J11" s="24" t="s">
        <v>633</v>
      </c>
      <c r="K11" s="29">
        <v>2380.02</v>
      </c>
      <c r="L11" s="25" t="s">
        <v>105</v>
      </c>
    </row>
    <row r="12" spans="1:12" s="30" customFormat="1" ht="24.95" customHeight="1" x14ac:dyDescent="0.2">
      <c r="A12" s="24" t="s">
        <v>628</v>
      </c>
      <c r="B12" s="25" t="s">
        <v>627</v>
      </c>
      <c r="C12" s="24">
        <v>3</v>
      </c>
      <c r="D12" s="24" t="s">
        <v>408</v>
      </c>
      <c r="E12" s="25" t="s">
        <v>630</v>
      </c>
      <c r="F12" s="25" t="s">
        <v>115</v>
      </c>
      <c r="G12" s="26" t="s">
        <v>503</v>
      </c>
      <c r="H12" s="27" t="s">
        <v>644</v>
      </c>
      <c r="I12" s="28">
        <v>44375</v>
      </c>
      <c r="J12" s="24" t="s">
        <v>633</v>
      </c>
      <c r="K12" s="29">
        <v>5369.99</v>
      </c>
      <c r="L12" s="25" t="s">
        <v>105</v>
      </c>
    </row>
    <row r="13" spans="1:12" s="30" customFormat="1" ht="24.95" customHeight="1" x14ac:dyDescent="0.2">
      <c r="A13" s="24" t="s">
        <v>632</v>
      </c>
      <c r="B13" s="25" t="s">
        <v>631</v>
      </c>
      <c r="C13" s="24">
        <v>2</v>
      </c>
      <c r="D13" s="24" t="s">
        <v>408</v>
      </c>
      <c r="E13" s="25" t="s">
        <v>408</v>
      </c>
      <c r="F13" s="25" t="s">
        <v>634</v>
      </c>
      <c r="G13" s="26" t="s">
        <v>503</v>
      </c>
      <c r="H13" s="27" t="s">
        <v>644</v>
      </c>
      <c r="I13" s="28">
        <v>44427</v>
      </c>
      <c r="J13" s="24" t="s">
        <v>633</v>
      </c>
      <c r="K13" s="29">
        <v>1577.66</v>
      </c>
      <c r="L13" s="25" t="s">
        <v>105</v>
      </c>
    </row>
    <row r="14" spans="1:12" s="30" customFormat="1" ht="24.95" customHeight="1" x14ac:dyDescent="0.2">
      <c r="A14" s="24" t="s">
        <v>636</v>
      </c>
      <c r="B14" s="25" t="s">
        <v>635</v>
      </c>
      <c r="C14" s="24">
        <v>1</v>
      </c>
      <c r="D14" s="24" t="s">
        <v>637</v>
      </c>
      <c r="E14" s="25" t="s">
        <v>638</v>
      </c>
      <c r="F14" s="25" t="s">
        <v>639</v>
      </c>
      <c r="G14" s="26" t="s">
        <v>503</v>
      </c>
      <c r="H14" s="27" t="s">
        <v>644</v>
      </c>
      <c r="I14" s="28">
        <v>44510</v>
      </c>
      <c r="J14" s="24" t="s">
        <v>633</v>
      </c>
      <c r="K14" s="29">
        <v>5598.99</v>
      </c>
      <c r="L14" s="25" t="s">
        <v>105</v>
      </c>
    </row>
    <row r="15" spans="1:12" s="30" customFormat="1" ht="24.95" customHeight="1" thickBot="1" x14ac:dyDescent="0.25">
      <c r="A15" s="24" t="s">
        <v>641</v>
      </c>
      <c r="B15" s="25" t="s">
        <v>640</v>
      </c>
      <c r="C15" s="24">
        <v>6</v>
      </c>
      <c r="D15" s="24" t="s">
        <v>408</v>
      </c>
      <c r="E15" s="25" t="s">
        <v>408</v>
      </c>
      <c r="F15" s="25" t="s">
        <v>642</v>
      </c>
      <c r="G15" s="26" t="s">
        <v>503</v>
      </c>
      <c r="H15" s="27" t="s">
        <v>644</v>
      </c>
      <c r="I15" s="28">
        <v>44285</v>
      </c>
      <c r="J15" s="24" t="s">
        <v>633</v>
      </c>
      <c r="K15" s="29">
        <v>18096</v>
      </c>
      <c r="L15" s="25" t="s">
        <v>105</v>
      </c>
    </row>
    <row r="16" spans="1:12" s="1" customFormat="1" x14ac:dyDescent="0.25">
      <c r="A16" s="164"/>
      <c r="B16" s="165"/>
      <c r="C16" s="169" t="s">
        <v>287</v>
      </c>
      <c r="D16" s="169"/>
      <c r="E16" s="169"/>
      <c r="F16" s="165"/>
      <c r="G16" s="165"/>
      <c r="H16" s="165"/>
      <c r="I16" s="165"/>
      <c r="J16" s="169" t="s">
        <v>291</v>
      </c>
      <c r="K16" s="169"/>
      <c r="L16" s="176"/>
    </row>
    <row r="17" spans="1:13" s="1" customFormat="1" ht="14.25" x14ac:dyDescent="0.2">
      <c r="A17" s="166"/>
      <c r="B17" s="167"/>
      <c r="C17" s="167" t="s">
        <v>288</v>
      </c>
      <c r="D17" s="167"/>
      <c r="E17" s="167"/>
      <c r="F17" s="167"/>
      <c r="G17" s="167"/>
      <c r="H17" s="167"/>
      <c r="I17" s="167"/>
      <c r="J17" s="167" t="s">
        <v>478</v>
      </c>
      <c r="K17" s="167"/>
      <c r="L17" s="177"/>
    </row>
    <row r="18" spans="1:13" s="1" customFormat="1" ht="14.25" x14ac:dyDescent="0.2">
      <c r="A18" s="166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77"/>
    </row>
    <row r="19" spans="1:13" s="1" customFormat="1" ht="14.25" x14ac:dyDescent="0.2">
      <c r="A19" s="170" t="s">
        <v>289</v>
      </c>
      <c r="B19" s="171"/>
      <c r="C19" s="171"/>
      <c r="D19" s="171"/>
      <c r="E19" s="171"/>
      <c r="F19" s="171"/>
      <c r="G19" s="167"/>
      <c r="H19" s="170" t="s">
        <v>289</v>
      </c>
      <c r="I19" s="171"/>
      <c r="J19" s="171"/>
      <c r="K19" s="171"/>
      <c r="L19" s="171"/>
      <c r="M19" s="171"/>
    </row>
    <row r="20" spans="1:13" s="1" customFormat="1" ht="14.25" x14ac:dyDescent="0.2">
      <c r="A20" s="170" t="s">
        <v>290</v>
      </c>
      <c r="B20" s="171"/>
      <c r="C20" s="171"/>
      <c r="D20" s="171"/>
      <c r="E20" s="171"/>
      <c r="F20" s="171"/>
      <c r="G20" s="167"/>
      <c r="H20" s="170" t="s">
        <v>290</v>
      </c>
      <c r="I20" s="171"/>
      <c r="J20" s="171"/>
      <c r="K20" s="171"/>
      <c r="L20" s="171"/>
      <c r="M20" s="171"/>
    </row>
    <row r="21" spans="1:13" s="1" customFormat="1" thickBot="1" x14ac:dyDescent="0.25">
      <c r="A21" s="172"/>
      <c r="B21" s="173"/>
      <c r="C21" s="173"/>
      <c r="D21" s="173"/>
      <c r="E21" s="173"/>
      <c r="F21" s="173"/>
      <c r="G21" s="168"/>
      <c r="H21" s="172"/>
      <c r="I21" s="173"/>
      <c r="J21" s="173"/>
      <c r="K21" s="173"/>
      <c r="L21" s="173"/>
      <c r="M21" s="173"/>
    </row>
  </sheetData>
  <mergeCells count="19">
    <mergeCell ref="L16:L18"/>
    <mergeCell ref="C17:E18"/>
    <mergeCell ref="J17:K18"/>
    <mergeCell ref="A19:F19"/>
    <mergeCell ref="A20:F21"/>
    <mergeCell ref="H19:M19"/>
    <mergeCell ref="H20:M21"/>
    <mergeCell ref="A16:B18"/>
    <mergeCell ref="C16:E16"/>
    <mergeCell ref="F16:F18"/>
    <mergeCell ref="G16:G21"/>
    <mergeCell ref="H16:I18"/>
    <mergeCell ref="J16:K16"/>
    <mergeCell ref="A6:L6"/>
    <mergeCell ref="A1:L1"/>
    <mergeCell ref="A2:H3"/>
    <mergeCell ref="I2:L3"/>
    <mergeCell ref="A4:L4"/>
    <mergeCell ref="A5:L5"/>
  </mergeCells>
  <pageMargins left="0.7" right="0.7" top="0.75" bottom="0.75" header="0.3" footer="0.3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2"/>
  <sheetViews>
    <sheetView view="pageBreakPreview" zoomScale="60" zoomScaleNormal="80" workbookViewId="0">
      <selection activeCell="L33" sqref="L33"/>
    </sheetView>
  </sheetViews>
  <sheetFormatPr baseColWidth="10" defaultRowHeight="15" x14ac:dyDescent="0.25"/>
  <cols>
    <col min="1" max="1" width="12.28515625" style="13" customWidth="1"/>
    <col min="2" max="2" width="26.85546875" style="13" customWidth="1"/>
    <col min="3" max="3" width="11.140625" style="13" customWidth="1"/>
    <col min="4" max="4" width="20.42578125" style="13" customWidth="1"/>
    <col min="5" max="5" width="18.28515625" style="15" customWidth="1"/>
    <col min="6" max="6" width="41.7109375" style="13" customWidth="1"/>
    <col min="7" max="7" width="24.42578125" style="13" customWidth="1"/>
    <col min="8" max="8" width="19" style="13" customWidth="1"/>
    <col min="9" max="9" width="27.7109375" style="13" customWidth="1"/>
    <col min="10" max="10" width="20.8554687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591</v>
      </c>
      <c r="B2" s="144"/>
      <c r="C2" s="144"/>
      <c r="D2" s="144"/>
      <c r="E2" s="144"/>
      <c r="F2" s="144"/>
      <c r="G2" s="144"/>
      <c r="H2" s="145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8"/>
      <c r="I3" s="195"/>
      <c r="J3" s="187"/>
      <c r="K3" s="187"/>
      <c r="L3" s="188"/>
    </row>
    <row r="4" spans="1:12" s="1" customFormat="1" ht="15" customHeight="1" thickBot="1" x14ac:dyDescent="0.25">
      <c r="A4" s="155" t="s">
        <v>653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654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655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7" customFormat="1" ht="55.5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30" customFormat="1" ht="46.5" customHeight="1" x14ac:dyDescent="0.2">
      <c r="A8" s="72" t="s">
        <v>530</v>
      </c>
      <c r="B8" s="83" t="s">
        <v>514</v>
      </c>
      <c r="C8" s="72">
        <v>1</v>
      </c>
      <c r="D8" s="83" t="s">
        <v>310</v>
      </c>
      <c r="E8" s="83" t="s">
        <v>408</v>
      </c>
      <c r="F8" s="83" t="s">
        <v>517</v>
      </c>
      <c r="G8" s="72" t="s">
        <v>515</v>
      </c>
      <c r="H8" s="83" t="s">
        <v>516</v>
      </c>
      <c r="I8" s="84">
        <v>43452</v>
      </c>
      <c r="J8" s="72" t="s">
        <v>270</v>
      </c>
      <c r="K8" s="85">
        <v>9280</v>
      </c>
      <c r="L8" s="83" t="s">
        <v>310</v>
      </c>
    </row>
    <row r="9" spans="1:12" s="30" customFormat="1" ht="30.75" customHeight="1" x14ac:dyDescent="0.2">
      <c r="A9" s="72" t="s">
        <v>579</v>
      </c>
      <c r="B9" s="83" t="s">
        <v>575</v>
      </c>
      <c r="C9" s="72">
        <v>1</v>
      </c>
      <c r="D9" s="72" t="s">
        <v>576</v>
      </c>
      <c r="E9" s="83" t="s">
        <v>577</v>
      </c>
      <c r="F9" s="83" t="s">
        <v>578</v>
      </c>
      <c r="G9" s="72" t="s">
        <v>515</v>
      </c>
      <c r="H9" s="83" t="s">
        <v>516</v>
      </c>
      <c r="I9" s="84">
        <v>44309</v>
      </c>
      <c r="J9" s="72" t="s">
        <v>270</v>
      </c>
      <c r="K9" s="85">
        <f>SUM(575*1.16)</f>
        <v>667</v>
      </c>
      <c r="L9" s="83" t="s">
        <v>105</v>
      </c>
    </row>
    <row r="10" spans="1:12" s="30" customFormat="1" ht="24.95" customHeight="1" x14ac:dyDescent="0.2">
      <c r="A10" s="72" t="s">
        <v>601</v>
      </c>
      <c r="B10" s="83" t="s">
        <v>584</v>
      </c>
      <c r="C10" s="72">
        <v>1</v>
      </c>
      <c r="D10" s="72" t="s">
        <v>585</v>
      </c>
      <c r="E10" s="83" t="s">
        <v>586</v>
      </c>
      <c r="F10" s="83" t="s">
        <v>587</v>
      </c>
      <c r="G10" s="72" t="s">
        <v>515</v>
      </c>
      <c r="H10" s="83" t="s">
        <v>516</v>
      </c>
      <c r="I10" s="84">
        <v>44594</v>
      </c>
      <c r="J10" s="72" t="s">
        <v>270</v>
      </c>
      <c r="K10" s="85">
        <v>3020.02</v>
      </c>
      <c r="L10" s="83" t="s">
        <v>105</v>
      </c>
    </row>
    <row r="11" spans="1:12" s="30" customFormat="1" ht="24.95" customHeight="1" x14ac:dyDescent="0.2">
      <c r="A11" s="73" t="s">
        <v>531</v>
      </c>
      <c r="B11" s="83" t="s">
        <v>518</v>
      </c>
      <c r="C11" s="72">
        <v>1</v>
      </c>
      <c r="D11" s="73" t="s">
        <v>436</v>
      </c>
      <c r="E11" s="78" t="s">
        <v>519</v>
      </c>
      <c r="F11" s="78" t="s">
        <v>42</v>
      </c>
      <c r="G11" s="72" t="s">
        <v>515</v>
      </c>
      <c r="H11" s="83" t="s">
        <v>516</v>
      </c>
      <c r="I11" s="84">
        <v>42794</v>
      </c>
      <c r="J11" s="73" t="s">
        <v>520</v>
      </c>
      <c r="K11" s="85">
        <v>9300</v>
      </c>
      <c r="L11" s="78" t="s">
        <v>310</v>
      </c>
    </row>
    <row r="12" spans="1:12" s="30" customFormat="1" ht="44.25" customHeight="1" x14ac:dyDescent="0.2">
      <c r="A12" s="73" t="s">
        <v>532</v>
      </c>
      <c r="B12" s="78" t="s">
        <v>521</v>
      </c>
      <c r="C12" s="73">
        <v>1</v>
      </c>
      <c r="D12" s="73" t="s">
        <v>522</v>
      </c>
      <c r="E12" s="78" t="s">
        <v>523</v>
      </c>
      <c r="F12" s="78" t="s">
        <v>524</v>
      </c>
      <c r="G12" s="72" t="s">
        <v>515</v>
      </c>
      <c r="H12" s="83" t="s">
        <v>516</v>
      </c>
      <c r="I12" s="84">
        <v>43270</v>
      </c>
      <c r="J12" s="73" t="s">
        <v>520</v>
      </c>
      <c r="K12" s="85">
        <v>13920</v>
      </c>
      <c r="L12" s="78" t="s">
        <v>310</v>
      </c>
    </row>
    <row r="13" spans="1:12" s="30" customFormat="1" ht="39" customHeight="1" x14ac:dyDescent="0.2">
      <c r="A13" s="73" t="s">
        <v>533</v>
      </c>
      <c r="B13" s="78" t="s">
        <v>228</v>
      </c>
      <c r="C13" s="73">
        <v>1</v>
      </c>
      <c r="D13" s="73" t="s">
        <v>222</v>
      </c>
      <c r="E13" s="78" t="s">
        <v>525</v>
      </c>
      <c r="F13" s="78" t="s">
        <v>487</v>
      </c>
      <c r="G13" s="72" t="s">
        <v>515</v>
      </c>
      <c r="H13" s="83" t="s">
        <v>516</v>
      </c>
      <c r="I13" s="84">
        <v>44561</v>
      </c>
      <c r="J13" s="73" t="s">
        <v>520</v>
      </c>
      <c r="K13" s="85">
        <v>3849.99</v>
      </c>
      <c r="L13" s="78" t="s">
        <v>105</v>
      </c>
    </row>
    <row r="14" spans="1:12" s="30" customFormat="1" ht="31.5" customHeight="1" x14ac:dyDescent="0.2">
      <c r="A14" s="73" t="s">
        <v>557</v>
      </c>
      <c r="B14" s="78" t="s">
        <v>558</v>
      </c>
      <c r="C14" s="73">
        <v>1</v>
      </c>
      <c r="D14" s="73" t="s">
        <v>559</v>
      </c>
      <c r="E14" s="78" t="s">
        <v>560</v>
      </c>
      <c r="F14" s="78" t="s">
        <v>561</v>
      </c>
      <c r="G14" s="72" t="s">
        <v>515</v>
      </c>
      <c r="H14" s="83" t="s">
        <v>516</v>
      </c>
      <c r="I14" s="84">
        <v>43281</v>
      </c>
      <c r="J14" s="73" t="s">
        <v>520</v>
      </c>
      <c r="K14" s="85">
        <v>3500</v>
      </c>
      <c r="L14" s="78" t="s">
        <v>310</v>
      </c>
    </row>
    <row r="15" spans="1:12" s="30" customFormat="1" ht="24.95" customHeight="1" x14ac:dyDescent="0.2">
      <c r="A15" s="73" t="s">
        <v>534</v>
      </c>
      <c r="B15" s="78" t="s">
        <v>549</v>
      </c>
      <c r="C15" s="73">
        <v>1</v>
      </c>
      <c r="D15" s="73" t="s">
        <v>550</v>
      </c>
      <c r="E15" s="78" t="s">
        <v>656</v>
      </c>
      <c r="F15" s="78" t="s">
        <v>526</v>
      </c>
      <c r="G15" s="72" t="s">
        <v>515</v>
      </c>
      <c r="H15" s="83" t="s">
        <v>516</v>
      </c>
      <c r="I15" s="84">
        <v>43084</v>
      </c>
      <c r="J15" s="73" t="s">
        <v>527</v>
      </c>
      <c r="K15" s="85">
        <v>6824.28</v>
      </c>
      <c r="L15" s="78" t="s">
        <v>310</v>
      </c>
    </row>
    <row r="16" spans="1:12" s="30" customFormat="1" ht="42.75" customHeight="1" thickBot="1" x14ac:dyDescent="0.25">
      <c r="A16" s="74" t="s">
        <v>535</v>
      </c>
      <c r="B16" s="79" t="s">
        <v>528</v>
      </c>
      <c r="C16" s="74">
        <v>1</v>
      </c>
      <c r="D16" s="79" t="s">
        <v>310</v>
      </c>
      <c r="E16" s="79" t="s">
        <v>529</v>
      </c>
      <c r="F16" s="79" t="s">
        <v>526</v>
      </c>
      <c r="G16" s="80" t="s">
        <v>515</v>
      </c>
      <c r="H16" s="86" t="s">
        <v>516</v>
      </c>
      <c r="I16" s="87">
        <v>44918</v>
      </c>
      <c r="J16" s="74" t="s">
        <v>527</v>
      </c>
      <c r="K16" s="88">
        <v>13000</v>
      </c>
      <c r="L16" s="79" t="s">
        <v>310</v>
      </c>
    </row>
    <row r="17" spans="1:12" s="1" customFormat="1" x14ac:dyDescent="0.25">
      <c r="A17" s="164"/>
      <c r="B17" s="165"/>
      <c r="C17" s="169" t="s">
        <v>287</v>
      </c>
      <c r="D17" s="169"/>
      <c r="E17" s="169"/>
      <c r="F17" s="165"/>
      <c r="G17" s="165"/>
      <c r="H17" s="165"/>
      <c r="I17" s="165"/>
      <c r="J17" s="169" t="s">
        <v>291</v>
      </c>
      <c r="K17" s="169"/>
      <c r="L17" s="176"/>
    </row>
    <row r="18" spans="1:12" s="1" customFormat="1" ht="14.25" x14ac:dyDescent="0.2">
      <c r="A18" s="166"/>
      <c r="B18" s="167"/>
      <c r="C18" s="167" t="s">
        <v>288</v>
      </c>
      <c r="D18" s="167"/>
      <c r="E18" s="167"/>
      <c r="F18" s="167"/>
      <c r="G18" s="167"/>
      <c r="H18" s="167"/>
      <c r="I18" s="167"/>
      <c r="J18" s="167" t="s">
        <v>478</v>
      </c>
      <c r="K18" s="167"/>
      <c r="L18" s="177"/>
    </row>
    <row r="19" spans="1:12" s="1" customFormat="1" ht="14.25" x14ac:dyDescent="0.2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77"/>
    </row>
    <row r="20" spans="1:12" s="1" customFormat="1" ht="14.25" x14ac:dyDescent="0.2">
      <c r="A20" s="170" t="s">
        <v>289</v>
      </c>
      <c r="B20" s="171"/>
      <c r="C20" s="171"/>
      <c r="D20" s="171"/>
      <c r="E20" s="171"/>
      <c r="F20" s="171"/>
      <c r="G20" s="167"/>
      <c r="H20" s="171" t="s">
        <v>657</v>
      </c>
      <c r="I20" s="171"/>
      <c r="J20" s="171"/>
      <c r="K20" s="171"/>
      <c r="L20" s="174"/>
    </row>
    <row r="21" spans="1:12" s="1" customFormat="1" ht="14.25" x14ac:dyDescent="0.2">
      <c r="A21" s="170" t="s">
        <v>290</v>
      </c>
      <c r="B21" s="171"/>
      <c r="C21" s="171"/>
      <c r="D21" s="171"/>
      <c r="E21" s="171"/>
      <c r="F21" s="171"/>
      <c r="G21" s="167"/>
      <c r="H21" s="171" t="s">
        <v>658</v>
      </c>
      <c r="I21" s="171"/>
      <c r="J21" s="171"/>
      <c r="K21" s="171"/>
      <c r="L21" s="174"/>
    </row>
    <row r="22" spans="1:12" s="1" customFormat="1" thickBot="1" x14ac:dyDescent="0.25">
      <c r="A22" s="172"/>
      <c r="B22" s="173"/>
      <c r="C22" s="173"/>
      <c r="D22" s="173"/>
      <c r="E22" s="173"/>
      <c r="F22" s="173"/>
      <c r="G22" s="168"/>
      <c r="H22" s="173"/>
      <c r="I22" s="173"/>
      <c r="J22" s="173"/>
      <c r="K22" s="173"/>
      <c r="L22" s="175"/>
    </row>
  </sheetData>
  <mergeCells count="19">
    <mergeCell ref="A6:L6"/>
    <mergeCell ref="A1:L1"/>
    <mergeCell ref="A2:H3"/>
    <mergeCell ref="I2:L3"/>
    <mergeCell ref="A4:L4"/>
    <mergeCell ref="A5:L5"/>
    <mergeCell ref="A20:F20"/>
    <mergeCell ref="H20:L20"/>
    <mergeCell ref="A21:F22"/>
    <mergeCell ref="H21:L22"/>
    <mergeCell ref="A17:B19"/>
    <mergeCell ref="C17:E17"/>
    <mergeCell ref="F17:F19"/>
    <mergeCell ref="G17:G22"/>
    <mergeCell ref="H17:I19"/>
    <mergeCell ref="J17:K17"/>
    <mergeCell ref="L17:L19"/>
    <mergeCell ref="C18:E19"/>
    <mergeCell ref="J18:K19"/>
  </mergeCells>
  <pageMargins left="0.7" right="0.7" top="0.75" bottom="0.75" header="0.3" footer="0.3"/>
  <pageSetup scale="45" orientation="landscape" horizontalDpi="4294967293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zoomScale="112" zoomScaleNormal="112" workbookViewId="0">
      <selection sqref="A1:K1"/>
    </sheetView>
  </sheetViews>
  <sheetFormatPr baseColWidth="10" defaultRowHeight="15" x14ac:dyDescent="0.25"/>
  <cols>
    <col min="1" max="1" width="8.85546875" style="13" customWidth="1"/>
    <col min="2" max="2" width="26.85546875" style="13" customWidth="1"/>
    <col min="3" max="3" width="9.28515625" style="13" customWidth="1"/>
    <col min="4" max="4" width="15.28515625" style="13" customWidth="1"/>
    <col min="5" max="5" width="15.42578125" style="15" customWidth="1"/>
    <col min="6" max="6" width="41.7109375" style="13" customWidth="1"/>
    <col min="7" max="7" width="24.42578125" style="13" customWidth="1"/>
    <col min="8" max="9" width="20.85546875" style="13" customWidth="1"/>
    <col min="10" max="10" width="23" style="15" customWidth="1"/>
    <col min="11" max="11" width="23.7109375" style="15" customWidth="1"/>
    <col min="12" max="16384" width="11.42578125" style="13"/>
  </cols>
  <sheetData>
    <row r="1" spans="1:20" s="1" customFormat="1" ht="15" customHeight="1" thickBot="1" x14ac:dyDescent="0.3">
      <c r="A1" s="237" t="s">
        <v>9</v>
      </c>
      <c r="B1" s="238"/>
      <c r="C1" s="238"/>
      <c r="D1" s="238"/>
      <c r="E1" s="238"/>
      <c r="F1" s="238"/>
      <c r="G1" s="238"/>
      <c r="H1" s="238"/>
      <c r="I1" s="238"/>
      <c r="J1" s="238"/>
      <c r="K1" s="239"/>
    </row>
    <row r="2" spans="1:20" s="1" customFormat="1" ht="15" customHeight="1" x14ac:dyDescent="0.2">
      <c r="A2" s="240" t="s">
        <v>591</v>
      </c>
      <c r="B2" s="241"/>
      <c r="C2" s="241"/>
      <c r="D2" s="241"/>
      <c r="E2" s="241"/>
      <c r="F2" s="241"/>
      <c r="G2" s="258"/>
      <c r="H2" s="244" t="s">
        <v>298</v>
      </c>
      <c r="I2" s="245"/>
      <c r="J2" s="245"/>
      <c r="K2" s="246"/>
    </row>
    <row r="3" spans="1:20" s="1" customFormat="1" ht="15" customHeight="1" thickBot="1" x14ac:dyDescent="0.25">
      <c r="A3" s="242"/>
      <c r="B3" s="243"/>
      <c r="C3" s="243"/>
      <c r="D3" s="243"/>
      <c r="E3" s="243"/>
      <c r="F3" s="243"/>
      <c r="G3" s="259"/>
      <c r="H3" s="247"/>
      <c r="I3" s="248"/>
      <c r="J3" s="248"/>
      <c r="K3" s="249"/>
    </row>
    <row r="4" spans="1:20" s="1" customFormat="1" ht="15" customHeight="1" thickBot="1" x14ac:dyDescent="0.3">
      <c r="A4" s="166" t="s">
        <v>589</v>
      </c>
      <c r="B4" s="260"/>
      <c r="C4" s="260"/>
      <c r="D4" s="260"/>
      <c r="E4" s="260"/>
      <c r="F4" s="260"/>
      <c r="G4" s="260"/>
      <c r="H4" s="260"/>
      <c r="I4" s="260"/>
      <c r="J4" s="260"/>
      <c r="K4" s="177"/>
    </row>
    <row r="5" spans="1:20" s="1" customFormat="1" ht="15.75" thickBot="1" x14ac:dyDescent="0.3">
      <c r="A5" s="253" t="s">
        <v>590</v>
      </c>
      <c r="B5" s="254"/>
      <c r="C5" s="254"/>
      <c r="D5" s="254"/>
      <c r="E5" s="254"/>
      <c r="F5" s="254"/>
      <c r="G5" s="254"/>
      <c r="H5" s="254"/>
      <c r="I5" s="254"/>
      <c r="J5" s="254"/>
      <c r="K5" s="255"/>
    </row>
    <row r="6" spans="1:20" s="7" customFormat="1" ht="36" customHeight="1" thickBot="1" x14ac:dyDescent="0.25">
      <c r="A6" s="6" t="s">
        <v>7</v>
      </c>
      <c r="B6" s="6" t="s">
        <v>2</v>
      </c>
      <c r="C6" s="6" t="s">
        <v>0</v>
      </c>
      <c r="D6" s="6" t="s">
        <v>10</v>
      </c>
      <c r="E6" s="14" t="s">
        <v>1</v>
      </c>
      <c r="F6" s="6" t="s">
        <v>11</v>
      </c>
      <c r="G6" s="6" t="s">
        <v>8</v>
      </c>
      <c r="H6" s="6" t="s">
        <v>4</v>
      </c>
      <c r="I6" s="6" t="s">
        <v>271</v>
      </c>
      <c r="J6" s="14" t="s">
        <v>5</v>
      </c>
      <c r="K6" s="14" t="s">
        <v>6</v>
      </c>
    </row>
    <row r="7" spans="1:20" s="37" customFormat="1" ht="24.95" customHeight="1" x14ac:dyDescent="0.2">
      <c r="A7" s="38" t="s">
        <v>36</v>
      </c>
      <c r="B7" s="39" t="s">
        <v>35</v>
      </c>
      <c r="C7" s="38">
        <v>1</v>
      </c>
      <c r="D7" s="38" t="s">
        <v>310</v>
      </c>
      <c r="E7" s="39" t="s">
        <v>435</v>
      </c>
      <c r="F7" s="39" t="s">
        <v>37</v>
      </c>
      <c r="G7" s="34" t="s">
        <v>168</v>
      </c>
      <c r="H7" s="35">
        <v>42199</v>
      </c>
      <c r="I7" s="39" t="s">
        <v>302</v>
      </c>
      <c r="J7" s="36" t="s">
        <v>573</v>
      </c>
      <c r="K7" s="39" t="s">
        <v>38</v>
      </c>
    </row>
    <row r="8" spans="1:20" s="37" customFormat="1" ht="24.95" customHeight="1" x14ac:dyDescent="0.2">
      <c r="A8" s="38" t="s">
        <v>499</v>
      </c>
      <c r="B8" s="39" t="s">
        <v>498</v>
      </c>
      <c r="C8" s="38">
        <v>1</v>
      </c>
      <c r="D8" s="38" t="s">
        <v>310</v>
      </c>
      <c r="E8" s="40" t="s">
        <v>310</v>
      </c>
      <c r="F8" s="39" t="s">
        <v>495</v>
      </c>
      <c r="G8" s="34" t="s">
        <v>488</v>
      </c>
      <c r="H8" s="35">
        <v>42041</v>
      </c>
      <c r="I8" s="38" t="s">
        <v>272</v>
      </c>
      <c r="J8" s="36">
        <v>2699.1</v>
      </c>
      <c r="K8" s="39" t="s">
        <v>434</v>
      </c>
      <c r="T8" s="37" t="s">
        <v>548</v>
      </c>
    </row>
    <row r="9" spans="1:20" s="37" customFormat="1" ht="24.95" customHeight="1" x14ac:dyDescent="0.2">
      <c r="A9" s="38" t="s">
        <v>496</v>
      </c>
      <c r="B9" s="39" t="s">
        <v>490</v>
      </c>
      <c r="C9" s="38">
        <v>1</v>
      </c>
      <c r="D9" s="38" t="s">
        <v>491</v>
      </c>
      <c r="E9" s="39" t="s">
        <v>492</v>
      </c>
      <c r="F9" s="39" t="s">
        <v>42</v>
      </c>
      <c r="G9" s="34" t="s">
        <v>488</v>
      </c>
      <c r="H9" s="35">
        <v>43242</v>
      </c>
      <c r="I9" s="38" t="s">
        <v>270</v>
      </c>
      <c r="J9" s="36">
        <v>1673.52</v>
      </c>
      <c r="K9" s="39" t="s">
        <v>493</v>
      </c>
    </row>
    <row r="10" spans="1:20" s="37" customFormat="1" ht="24.95" customHeight="1" x14ac:dyDescent="0.2">
      <c r="A10" s="38" t="s">
        <v>100</v>
      </c>
      <c r="B10" s="39" t="s">
        <v>91</v>
      </c>
      <c r="C10" s="38">
        <v>1</v>
      </c>
      <c r="D10" s="38" t="s">
        <v>310</v>
      </c>
      <c r="E10" s="39" t="s">
        <v>310</v>
      </c>
      <c r="F10" s="39" t="s">
        <v>53</v>
      </c>
      <c r="G10" s="34" t="s">
        <v>168</v>
      </c>
      <c r="H10" s="35">
        <v>42319</v>
      </c>
      <c r="I10" s="39" t="s">
        <v>302</v>
      </c>
      <c r="J10" s="36" t="s">
        <v>573</v>
      </c>
      <c r="K10" s="39" t="s">
        <v>310</v>
      </c>
    </row>
    <row r="11" spans="1:20" s="30" customFormat="1" ht="24.95" customHeight="1" x14ac:dyDescent="0.2">
      <c r="A11" s="24" t="s">
        <v>284</v>
      </c>
      <c r="B11" s="25" t="s">
        <v>242</v>
      </c>
      <c r="C11" s="24">
        <v>1</v>
      </c>
      <c r="D11" s="24" t="s">
        <v>243</v>
      </c>
      <c r="E11" s="25" t="s">
        <v>244</v>
      </c>
      <c r="F11" s="25" t="s">
        <v>245</v>
      </c>
      <c r="G11" s="26" t="s">
        <v>216</v>
      </c>
      <c r="H11" s="28">
        <v>43623</v>
      </c>
      <c r="I11" s="24" t="s">
        <v>272</v>
      </c>
      <c r="J11" s="32">
        <v>14560</v>
      </c>
      <c r="K11" s="25" t="s">
        <v>246</v>
      </c>
    </row>
    <row r="12" spans="1:20" s="30" customFormat="1" ht="24.95" customHeight="1" x14ac:dyDescent="0.2">
      <c r="A12" s="43" t="s">
        <v>286</v>
      </c>
      <c r="B12" s="44" t="s">
        <v>258</v>
      </c>
      <c r="C12" s="43">
        <v>1</v>
      </c>
      <c r="D12" s="43" t="s">
        <v>259</v>
      </c>
      <c r="E12" s="44" t="s">
        <v>260</v>
      </c>
      <c r="F12" s="44" t="s">
        <v>261</v>
      </c>
      <c r="G12" s="26" t="s">
        <v>216</v>
      </c>
      <c r="H12" s="31" t="s">
        <v>573</v>
      </c>
      <c r="I12" s="43" t="s">
        <v>270</v>
      </c>
      <c r="J12" s="32" t="s">
        <v>573</v>
      </c>
      <c r="K12" s="44" t="s">
        <v>262</v>
      </c>
    </row>
    <row r="13" spans="1:20" s="30" customFormat="1" ht="24.95" customHeight="1" x14ac:dyDescent="0.2">
      <c r="A13" s="43" t="s">
        <v>353</v>
      </c>
      <c r="B13" s="44" t="s">
        <v>320</v>
      </c>
      <c r="C13" s="43">
        <v>1</v>
      </c>
      <c r="D13" s="43" t="s">
        <v>222</v>
      </c>
      <c r="E13" s="44" t="s">
        <v>392</v>
      </c>
      <c r="F13" s="44" t="s">
        <v>393</v>
      </c>
      <c r="G13" s="26" t="s">
        <v>374</v>
      </c>
      <c r="H13" s="46">
        <v>42937</v>
      </c>
      <c r="I13" s="43" t="s">
        <v>270</v>
      </c>
      <c r="J13" s="48">
        <v>3480</v>
      </c>
      <c r="K13" s="44" t="s">
        <v>394</v>
      </c>
    </row>
    <row r="14" spans="1:20" s="10" customFormat="1" ht="24.95" customHeight="1" x14ac:dyDescent="0.2">
      <c r="A14" s="11" t="s">
        <v>277</v>
      </c>
      <c r="B14" s="12" t="s">
        <v>228</v>
      </c>
      <c r="C14" s="11">
        <v>1</v>
      </c>
      <c r="D14" s="11" t="s">
        <v>411</v>
      </c>
      <c r="E14" s="12" t="s">
        <v>408</v>
      </c>
      <c r="F14" s="12" t="s">
        <v>412</v>
      </c>
      <c r="G14" s="26" t="s">
        <v>401</v>
      </c>
      <c r="H14" s="22">
        <v>42094</v>
      </c>
      <c r="I14" s="11" t="s">
        <v>268</v>
      </c>
      <c r="J14" s="23">
        <v>1500</v>
      </c>
      <c r="K14" s="12" t="s">
        <v>414</v>
      </c>
    </row>
    <row r="15" spans="1:20" s="30" customFormat="1" ht="24.95" customHeight="1" x14ac:dyDescent="0.2">
      <c r="A15" s="24" t="s">
        <v>273</v>
      </c>
      <c r="B15" s="25" t="s">
        <v>212</v>
      </c>
      <c r="C15" s="24">
        <v>1</v>
      </c>
      <c r="D15" s="24" t="s">
        <v>436</v>
      </c>
      <c r="E15" s="25" t="s">
        <v>539</v>
      </c>
      <c r="F15" s="25" t="s">
        <v>540</v>
      </c>
      <c r="G15" s="26" t="s">
        <v>448</v>
      </c>
      <c r="H15" s="257">
        <v>42094</v>
      </c>
      <c r="I15" s="24" t="s">
        <v>272</v>
      </c>
      <c r="J15" s="256">
        <v>3200</v>
      </c>
      <c r="K15" s="25" t="s">
        <v>541</v>
      </c>
    </row>
    <row r="16" spans="1:20" s="30" customFormat="1" ht="24.95" customHeight="1" x14ac:dyDescent="0.2">
      <c r="A16" s="24" t="s">
        <v>274</v>
      </c>
      <c r="B16" s="25" t="s">
        <v>211</v>
      </c>
      <c r="C16" s="24">
        <v>1</v>
      </c>
      <c r="D16" s="24" t="s">
        <v>222</v>
      </c>
      <c r="E16" s="25" t="s">
        <v>542</v>
      </c>
      <c r="F16" s="25" t="s">
        <v>461</v>
      </c>
      <c r="G16" s="26" t="s">
        <v>448</v>
      </c>
      <c r="H16" s="197"/>
      <c r="I16" s="24" t="s">
        <v>272</v>
      </c>
      <c r="J16" s="200"/>
      <c r="K16" s="25" t="s">
        <v>541</v>
      </c>
    </row>
    <row r="17" spans="1:11" s="30" customFormat="1" ht="24.95" customHeight="1" thickBot="1" x14ac:dyDescent="0.25">
      <c r="A17" s="43" t="s">
        <v>276</v>
      </c>
      <c r="B17" s="44" t="s">
        <v>181</v>
      </c>
      <c r="C17" s="43">
        <v>1</v>
      </c>
      <c r="D17" s="43" t="s">
        <v>462</v>
      </c>
      <c r="E17" s="44" t="s">
        <v>310</v>
      </c>
      <c r="F17" s="44" t="s">
        <v>42</v>
      </c>
      <c r="G17" s="45" t="s">
        <v>448</v>
      </c>
      <c r="H17" s="197"/>
      <c r="I17" s="43" t="s">
        <v>272</v>
      </c>
      <c r="J17" s="200"/>
      <c r="K17" s="44" t="s">
        <v>541</v>
      </c>
    </row>
    <row r="18" spans="1:11" s="1" customFormat="1" x14ac:dyDescent="0.25">
      <c r="A18" s="164"/>
      <c r="B18" s="165"/>
      <c r="C18" s="169" t="s">
        <v>287</v>
      </c>
      <c r="D18" s="169"/>
      <c r="E18" s="169"/>
      <c r="F18" s="165"/>
      <c r="G18" s="165"/>
      <c r="H18" s="165"/>
      <c r="I18" s="169" t="s">
        <v>291</v>
      </c>
      <c r="J18" s="169"/>
      <c r="K18" s="176"/>
    </row>
    <row r="19" spans="1:11" s="1" customFormat="1" ht="14.25" x14ac:dyDescent="0.2">
      <c r="A19" s="166"/>
      <c r="B19" s="167"/>
      <c r="C19" s="167" t="s">
        <v>288</v>
      </c>
      <c r="D19" s="167"/>
      <c r="E19" s="167"/>
      <c r="F19" s="167"/>
      <c r="G19" s="167"/>
      <c r="H19" s="167"/>
      <c r="I19" s="167" t="s">
        <v>478</v>
      </c>
      <c r="J19" s="167"/>
      <c r="K19" s="177"/>
    </row>
    <row r="20" spans="1:11" s="1" customFormat="1" ht="14.25" x14ac:dyDescent="0.2">
      <c r="A20" s="166"/>
      <c r="B20" s="167"/>
      <c r="C20" s="167"/>
      <c r="D20" s="167"/>
      <c r="E20" s="167"/>
      <c r="F20" s="167"/>
      <c r="G20" s="167"/>
      <c r="H20" s="167"/>
      <c r="I20" s="167"/>
      <c r="J20" s="167"/>
      <c r="K20" s="177"/>
    </row>
    <row r="21" spans="1:11" s="1" customFormat="1" ht="14.25" x14ac:dyDescent="0.2">
      <c r="A21" s="170" t="s">
        <v>289</v>
      </c>
      <c r="B21" s="171"/>
      <c r="C21" s="171"/>
      <c r="D21" s="171"/>
      <c r="E21" s="171"/>
      <c r="F21" s="171"/>
      <c r="G21" s="167"/>
      <c r="H21" s="171" t="s">
        <v>603</v>
      </c>
      <c r="I21" s="171"/>
      <c r="J21" s="171"/>
      <c r="K21" s="174"/>
    </row>
    <row r="22" spans="1:11" s="1" customFormat="1" ht="14.25" x14ac:dyDescent="0.2">
      <c r="A22" s="170" t="s">
        <v>290</v>
      </c>
      <c r="B22" s="171"/>
      <c r="C22" s="171"/>
      <c r="D22" s="171"/>
      <c r="E22" s="171"/>
      <c r="F22" s="171"/>
      <c r="G22" s="167"/>
      <c r="H22" s="171" t="s">
        <v>511</v>
      </c>
      <c r="I22" s="171"/>
      <c r="J22" s="171"/>
      <c r="K22" s="174"/>
    </row>
    <row r="23" spans="1:11" s="1" customFormat="1" thickBot="1" x14ac:dyDescent="0.25">
      <c r="A23" s="172"/>
      <c r="B23" s="173"/>
      <c r="C23" s="173"/>
      <c r="D23" s="173"/>
      <c r="E23" s="173"/>
      <c r="F23" s="173"/>
      <c r="G23" s="168"/>
      <c r="H23" s="173"/>
      <c r="I23" s="173"/>
      <c r="J23" s="173"/>
      <c r="K23" s="175"/>
    </row>
  </sheetData>
  <mergeCells count="20">
    <mergeCell ref="A1:K1"/>
    <mergeCell ref="A2:G3"/>
    <mergeCell ref="H2:K3"/>
    <mergeCell ref="A4:K4"/>
    <mergeCell ref="A5:K5"/>
    <mergeCell ref="J15:J17"/>
    <mergeCell ref="H15:H17"/>
    <mergeCell ref="H21:K21"/>
    <mergeCell ref="H22:K23"/>
    <mergeCell ref="A21:F21"/>
    <mergeCell ref="A22:F23"/>
    <mergeCell ref="A18:B20"/>
    <mergeCell ref="C18:E18"/>
    <mergeCell ref="F18:F20"/>
    <mergeCell ref="G18:G23"/>
    <mergeCell ref="H18:H20"/>
    <mergeCell ref="I18:J18"/>
    <mergeCell ref="K18:K20"/>
    <mergeCell ref="C19:E20"/>
    <mergeCell ref="I19:J20"/>
  </mergeCells>
  <pageMargins left="0.7" right="0.7" top="0.75" bottom="0.75" header="0.3" footer="0.3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41" workbookViewId="0">
      <selection activeCell="D65" sqref="D65"/>
    </sheetView>
  </sheetViews>
  <sheetFormatPr baseColWidth="10" defaultRowHeight="14.25" x14ac:dyDescent="0.2"/>
  <cols>
    <col min="1" max="2" width="19.42578125" style="1" customWidth="1"/>
    <col min="3" max="6" width="11.42578125" style="1"/>
    <col min="7" max="7" width="15.85546875" style="1" customWidth="1"/>
    <col min="8" max="16384" width="11.42578125" style="1"/>
  </cols>
  <sheetData>
    <row r="1" spans="1:8" ht="32.25" customHeight="1" thickBot="1" x14ac:dyDescent="0.3">
      <c r="A1" s="261" t="s">
        <v>13</v>
      </c>
      <c r="B1" s="262"/>
    </row>
    <row r="2" spans="1:8" ht="15.75" thickBot="1" x14ac:dyDescent="0.3">
      <c r="A2" s="3" t="s">
        <v>7</v>
      </c>
      <c r="B2" s="3" t="s">
        <v>2</v>
      </c>
    </row>
    <row r="3" spans="1:8" ht="15" thickBot="1" x14ac:dyDescent="0.25">
      <c r="A3" s="9" t="s">
        <v>15</v>
      </c>
      <c r="B3" s="9" t="s">
        <v>47</v>
      </c>
    </row>
    <row r="4" spans="1:8" ht="15.75" thickBot="1" x14ac:dyDescent="0.3">
      <c r="A4" s="9" t="s">
        <v>14</v>
      </c>
      <c r="B4" s="9" t="s">
        <v>48</v>
      </c>
      <c r="F4" s="237" t="s">
        <v>301</v>
      </c>
      <c r="G4" s="238"/>
      <c r="H4" s="239"/>
    </row>
    <row r="5" spans="1:8" ht="35.25" customHeight="1" thickBot="1" x14ac:dyDescent="0.25">
      <c r="A5" s="9" t="s">
        <v>26</v>
      </c>
      <c r="B5" s="18" t="s">
        <v>28</v>
      </c>
      <c r="F5" s="21" t="s">
        <v>299</v>
      </c>
      <c r="G5" s="250" t="s">
        <v>648</v>
      </c>
      <c r="H5" s="252"/>
    </row>
    <row r="6" spans="1:8" ht="15" thickBot="1" x14ac:dyDescent="0.25">
      <c r="A6" s="12" t="s">
        <v>29</v>
      </c>
      <c r="B6" s="11" t="s">
        <v>33</v>
      </c>
      <c r="F6" s="2" t="s">
        <v>300</v>
      </c>
      <c r="G6" s="250" t="str">
        <f>VLOOKUP(G5,A3:B78,2,0)</f>
        <v>TMT-001</v>
      </c>
      <c r="H6" s="252"/>
    </row>
    <row r="7" spans="1:8" ht="22.5" x14ac:dyDescent="0.2">
      <c r="A7" s="12" t="s">
        <v>32</v>
      </c>
      <c r="B7" s="11" t="s">
        <v>34</v>
      </c>
    </row>
    <row r="8" spans="1:8" x14ac:dyDescent="0.2">
      <c r="A8" s="12" t="s">
        <v>35</v>
      </c>
      <c r="B8" s="11" t="s">
        <v>36</v>
      </c>
    </row>
    <row r="9" spans="1:8" x14ac:dyDescent="0.2">
      <c r="A9" s="12" t="s">
        <v>39</v>
      </c>
      <c r="B9" s="11" t="s">
        <v>44</v>
      </c>
    </row>
    <row r="10" spans="1:8" x14ac:dyDescent="0.2">
      <c r="A10" s="12" t="s">
        <v>45</v>
      </c>
      <c r="B10" s="11" t="s">
        <v>46</v>
      </c>
    </row>
    <row r="11" spans="1:8" x14ac:dyDescent="0.2">
      <c r="A11" s="12" t="s">
        <v>49</v>
      </c>
      <c r="B11" s="11" t="s">
        <v>51</v>
      </c>
    </row>
    <row r="12" spans="1:8" x14ac:dyDescent="0.2">
      <c r="A12" s="12" t="s">
        <v>52</v>
      </c>
      <c r="B12" s="11" t="s">
        <v>55</v>
      </c>
    </row>
    <row r="13" spans="1:8" ht="22.5" x14ac:dyDescent="0.2">
      <c r="A13" s="12" t="s">
        <v>56</v>
      </c>
      <c r="B13" s="11" t="s">
        <v>87</v>
      </c>
    </row>
    <row r="14" spans="1:8" x14ac:dyDescent="0.2">
      <c r="A14" s="12" t="s">
        <v>58</v>
      </c>
      <c r="B14" s="11" t="s">
        <v>59</v>
      </c>
    </row>
    <row r="15" spans="1:8" ht="22.5" x14ac:dyDescent="0.2">
      <c r="A15" s="12" t="s">
        <v>61</v>
      </c>
      <c r="B15" s="11" t="s">
        <v>68</v>
      </c>
    </row>
    <row r="16" spans="1:8" ht="22.5" x14ac:dyDescent="0.2">
      <c r="A16" s="12" t="s">
        <v>63</v>
      </c>
      <c r="B16" s="11" t="s">
        <v>69</v>
      </c>
    </row>
    <row r="17" spans="1:2" ht="22.5" x14ac:dyDescent="0.2">
      <c r="A17" s="12" t="s">
        <v>65</v>
      </c>
      <c r="B17" s="11" t="s">
        <v>70</v>
      </c>
    </row>
    <row r="18" spans="1:2" x14ac:dyDescent="0.2">
      <c r="A18" s="12" t="s">
        <v>71</v>
      </c>
      <c r="B18" s="11" t="s">
        <v>83</v>
      </c>
    </row>
    <row r="19" spans="1:2" x14ac:dyDescent="0.2">
      <c r="A19" s="12" t="s">
        <v>73</v>
      </c>
      <c r="B19" s="11" t="s">
        <v>84</v>
      </c>
    </row>
    <row r="20" spans="1:2" x14ac:dyDescent="0.2">
      <c r="A20" s="12" t="s">
        <v>78</v>
      </c>
      <c r="B20" s="11" t="s">
        <v>85</v>
      </c>
    </row>
    <row r="21" spans="1:2" x14ac:dyDescent="0.2">
      <c r="A21" s="12" t="s">
        <v>75</v>
      </c>
      <c r="B21" s="11" t="s">
        <v>86</v>
      </c>
    </row>
    <row r="22" spans="1:2" x14ac:dyDescent="0.2">
      <c r="A22" s="12" t="s">
        <v>81</v>
      </c>
      <c r="B22" s="11" t="s">
        <v>88</v>
      </c>
    </row>
    <row r="23" spans="1:2" x14ac:dyDescent="0.2">
      <c r="A23" s="12" t="s">
        <v>82</v>
      </c>
      <c r="B23" s="11" t="s">
        <v>89</v>
      </c>
    </row>
    <row r="24" spans="1:2" x14ac:dyDescent="0.2">
      <c r="A24" s="12" t="s">
        <v>91</v>
      </c>
      <c r="B24" s="11" t="s">
        <v>100</v>
      </c>
    </row>
    <row r="25" spans="1:2" x14ac:dyDescent="0.2">
      <c r="A25" s="12" t="s">
        <v>92</v>
      </c>
      <c r="B25" s="11" t="s">
        <v>101</v>
      </c>
    </row>
    <row r="26" spans="1:2" x14ac:dyDescent="0.2">
      <c r="A26" s="12" t="s">
        <v>94</v>
      </c>
      <c r="B26" s="11" t="s">
        <v>102</v>
      </c>
    </row>
    <row r="27" spans="1:2" x14ac:dyDescent="0.2">
      <c r="A27" s="12" t="s">
        <v>97</v>
      </c>
      <c r="B27" s="11" t="s">
        <v>103</v>
      </c>
    </row>
    <row r="28" spans="1:2" ht="22.5" x14ac:dyDescent="0.2">
      <c r="A28" s="12" t="s">
        <v>104</v>
      </c>
      <c r="B28" s="11" t="s">
        <v>120</v>
      </c>
    </row>
    <row r="29" spans="1:2" x14ac:dyDescent="0.2">
      <c r="A29" s="12" t="s">
        <v>106</v>
      </c>
      <c r="B29" s="11" t="s">
        <v>121</v>
      </c>
    </row>
    <row r="30" spans="1:2" x14ac:dyDescent="0.2">
      <c r="A30" s="12" t="s">
        <v>109</v>
      </c>
      <c r="B30" s="11" t="s">
        <v>122</v>
      </c>
    </row>
    <row r="31" spans="1:2" ht="22.5" x14ac:dyDescent="0.2">
      <c r="A31" s="12" t="s">
        <v>110</v>
      </c>
      <c r="B31" s="11" t="s">
        <v>123</v>
      </c>
    </row>
    <row r="32" spans="1:2" x14ac:dyDescent="0.2">
      <c r="A32" s="12" t="s">
        <v>116</v>
      </c>
      <c r="B32" s="11" t="s">
        <v>124</v>
      </c>
    </row>
    <row r="33" spans="1:2" x14ac:dyDescent="0.2">
      <c r="A33" s="12" t="s">
        <v>118</v>
      </c>
      <c r="B33" s="11" t="s">
        <v>125</v>
      </c>
    </row>
    <row r="34" spans="1:2" x14ac:dyDescent="0.2">
      <c r="A34" s="12" t="s">
        <v>126</v>
      </c>
      <c r="B34" s="11" t="s">
        <v>132</v>
      </c>
    </row>
    <row r="35" spans="1:2" x14ac:dyDescent="0.2">
      <c r="A35" s="12" t="s">
        <v>133</v>
      </c>
      <c r="B35" s="11" t="s">
        <v>144</v>
      </c>
    </row>
    <row r="36" spans="1:2" x14ac:dyDescent="0.2">
      <c r="A36" s="12" t="s">
        <v>134</v>
      </c>
      <c r="B36" s="11" t="s">
        <v>145</v>
      </c>
    </row>
    <row r="37" spans="1:2" x14ac:dyDescent="0.2">
      <c r="A37" s="12" t="s">
        <v>137</v>
      </c>
      <c r="B37" s="11" t="s">
        <v>146</v>
      </c>
    </row>
    <row r="38" spans="1:2" x14ac:dyDescent="0.2">
      <c r="A38" s="12" t="s">
        <v>149</v>
      </c>
      <c r="B38" s="11" t="s">
        <v>154</v>
      </c>
    </row>
    <row r="39" spans="1:2" x14ac:dyDescent="0.2">
      <c r="A39" s="12" t="s">
        <v>151</v>
      </c>
      <c r="B39" s="11" t="s">
        <v>155</v>
      </c>
    </row>
    <row r="40" spans="1:2" x14ac:dyDescent="0.2">
      <c r="A40" s="12" t="s">
        <v>153</v>
      </c>
      <c r="B40" s="11" t="s">
        <v>156</v>
      </c>
    </row>
    <row r="41" spans="1:2" x14ac:dyDescent="0.2">
      <c r="A41" s="12" t="s">
        <v>157</v>
      </c>
      <c r="B41" s="11" t="s">
        <v>164</v>
      </c>
    </row>
    <row r="42" spans="1:2" x14ac:dyDescent="0.2">
      <c r="A42" s="12" t="s">
        <v>158</v>
      </c>
      <c r="B42" s="11" t="s">
        <v>165</v>
      </c>
    </row>
    <row r="43" spans="1:2" x14ac:dyDescent="0.2">
      <c r="A43" s="12" t="s">
        <v>159</v>
      </c>
      <c r="B43" s="11" t="s">
        <v>166</v>
      </c>
    </row>
    <row r="44" spans="1:2" x14ac:dyDescent="0.2">
      <c r="A44" s="12" t="s">
        <v>162</v>
      </c>
      <c r="B44" s="11" t="s">
        <v>167</v>
      </c>
    </row>
    <row r="45" spans="1:2" x14ac:dyDescent="0.2">
      <c r="A45" s="12" t="s">
        <v>211</v>
      </c>
      <c r="B45" s="11" t="s">
        <v>274</v>
      </c>
    </row>
    <row r="46" spans="1:2" x14ac:dyDescent="0.2">
      <c r="A46" s="12" t="s">
        <v>177</v>
      </c>
      <c r="B46" s="11" t="s">
        <v>275</v>
      </c>
    </row>
    <row r="47" spans="1:2" x14ac:dyDescent="0.2">
      <c r="A47" s="12" t="s">
        <v>181</v>
      </c>
      <c r="B47" s="11" t="s">
        <v>276</v>
      </c>
    </row>
    <row r="48" spans="1:2" x14ac:dyDescent="0.2">
      <c r="A48" s="12" t="s">
        <v>184</v>
      </c>
      <c r="B48" s="11" t="s">
        <v>277</v>
      </c>
    </row>
    <row r="49" spans="1:2" x14ac:dyDescent="0.2">
      <c r="A49" s="12" t="s">
        <v>188</v>
      </c>
      <c r="B49" s="11" t="s">
        <v>278</v>
      </c>
    </row>
    <row r="50" spans="1:2" x14ac:dyDescent="0.2">
      <c r="A50" s="12" t="s">
        <v>189</v>
      </c>
      <c r="B50" s="11" t="s">
        <v>279</v>
      </c>
    </row>
    <row r="51" spans="1:2" x14ac:dyDescent="0.2">
      <c r="A51" s="12" t="s">
        <v>190</v>
      </c>
      <c r="B51" s="11" t="s">
        <v>280</v>
      </c>
    </row>
    <row r="52" spans="1:2" x14ac:dyDescent="0.2">
      <c r="A52" s="12" t="s">
        <v>194</v>
      </c>
      <c r="B52" s="11" t="s">
        <v>89</v>
      </c>
    </row>
    <row r="53" spans="1:2" x14ac:dyDescent="0.2">
      <c r="A53" s="12" t="s">
        <v>195</v>
      </c>
      <c r="B53" s="11" t="s">
        <v>281</v>
      </c>
    </row>
    <row r="54" spans="1:2" x14ac:dyDescent="0.2">
      <c r="A54" s="9" t="s">
        <v>212</v>
      </c>
      <c r="B54" s="8" t="s">
        <v>273</v>
      </c>
    </row>
    <row r="55" spans="1:2" x14ac:dyDescent="0.2">
      <c r="A55" s="12" t="s">
        <v>228</v>
      </c>
      <c r="B55" s="11" t="s">
        <v>277</v>
      </c>
    </row>
    <row r="56" spans="1:2" x14ac:dyDescent="0.2">
      <c r="A56" s="12" t="s">
        <v>237</v>
      </c>
      <c r="B56" s="11" t="s">
        <v>283</v>
      </c>
    </row>
    <row r="57" spans="1:2" x14ac:dyDescent="0.2">
      <c r="A57" s="12" t="s">
        <v>263</v>
      </c>
      <c r="B57" s="11" t="s">
        <v>282</v>
      </c>
    </row>
    <row r="58" spans="1:2" x14ac:dyDescent="0.2">
      <c r="A58" s="12" t="s">
        <v>242</v>
      </c>
      <c r="B58" s="11" t="s">
        <v>284</v>
      </c>
    </row>
    <row r="59" spans="1:2" x14ac:dyDescent="0.2">
      <c r="A59" s="12" t="s">
        <v>254</v>
      </c>
      <c r="B59" s="11" t="s">
        <v>285</v>
      </c>
    </row>
    <row r="60" spans="1:2" x14ac:dyDescent="0.2">
      <c r="A60" s="12" t="s">
        <v>258</v>
      </c>
      <c r="B60" s="11" t="s">
        <v>286</v>
      </c>
    </row>
    <row r="61" spans="1:2" x14ac:dyDescent="0.2">
      <c r="A61" s="12" t="s">
        <v>339</v>
      </c>
      <c r="B61" s="11" t="s">
        <v>354</v>
      </c>
    </row>
    <row r="62" spans="1:2" x14ac:dyDescent="0.2">
      <c r="A62" s="12" t="s">
        <v>342</v>
      </c>
      <c r="B62" s="11" t="s">
        <v>355</v>
      </c>
    </row>
    <row r="63" spans="1:2" x14ac:dyDescent="0.2">
      <c r="A63" s="12" t="s">
        <v>357</v>
      </c>
      <c r="B63" s="11" t="s">
        <v>356</v>
      </c>
    </row>
    <row r="64" spans="1:2" x14ac:dyDescent="0.2">
      <c r="A64" s="12" t="s">
        <v>417</v>
      </c>
      <c r="B64" s="11" t="s">
        <v>415</v>
      </c>
    </row>
    <row r="65" spans="1:2" x14ac:dyDescent="0.2">
      <c r="A65" s="12" t="s">
        <v>418</v>
      </c>
      <c r="B65" s="11" t="s">
        <v>416</v>
      </c>
    </row>
    <row r="66" spans="1:2" x14ac:dyDescent="0.2">
      <c r="A66" s="12" t="s">
        <v>482</v>
      </c>
      <c r="B66" s="11" t="s">
        <v>479</v>
      </c>
    </row>
    <row r="67" spans="1:2" x14ac:dyDescent="0.2">
      <c r="A67" s="12" t="s">
        <v>483</v>
      </c>
      <c r="B67" s="11" t="s">
        <v>480</v>
      </c>
    </row>
    <row r="68" spans="1:2" x14ac:dyDescent="0.2">
      <c r="A68" s="12" t="s">
        <v>472</v>
      </c>
      <c r="B68" s="11" t="s">
        <v>484</v>
      </c>
    </row>
    <row r="69" spans="1:2" x14ac:dyDescent="0.2">
      <c r="A69" s="12" t="s">
        <v>497</v>
      </c>
      <c r="B69" s="11" t="s">
        <v>496</v>
      </c>
    </row>
    <row r="70" spans="1:2" x14ac:dyDescent="0.2">
      <c r="A70" s="12" t="s">
        <v>500</v>
      </c>
      <c r="B70" s="11" t="s">
        <v>499</v>
      </c>
    </row>
    <row r="71" spans="1:2" x14ac:dyDescent="0.2">
      <c r="A71" s="12" t="s">
        <v>512</v>
      </c>
      <c r="B71" s="11" t="s">
        <v>513</v>
      </c>
    </row>
  </sheetData>
  <mergeCells count="4">
    <mergeCell ref="A1:B1"/>
    <mergeCell ref="F4:H4"/>
    <mergeCell ref="G5:H5"/>
    <mergeCell ref="G6: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15" sqref="J15:J17"/>
    </sheetView>
  </sheetViews>
  <sheetFormatPr baseColWidth="10" defaultRowHeight="15" x14ac:dyDescent="0.25"/>
  <cols>
    <col min="7" max="7" width="17.85546875" customWidth="1"/>
    <col min="8" max="8" width="21" customWidth="1"/>
    <col min="9" max="9" width="23.85546875" customWidth="1"/>
    <col min="10" max="10" width="25" customWidth="1"/>
    <col min="11" max="11" width="55.42578125" customWidth="1"/>
  </cols>
  <sheetData>
    <row r="1" spans="1:11" ht="15.75" thickBot="1" x14ac:dyDescent="0.3">
      <c r="A1" s="205" t="s">
        <v>9</v>
      </c>
      <c r="B1" s="206"/>
      <c r="C1" s="206"/>
      <c r="D1" s="206"/>
      <c r="E1" s="206"/>
      <c r="F1" s="206"/>
      <c r="G1" s="206"/>
      <c r="H1" s="206"/>
      <c r="I1" s="206"/>
      <c r="J1" s="206"/>
      <c r="K1" s="207"/>
    </row>
    <row r="2" spans="1:11" x14ac:dyDescent="0.25">
      <c r="A2" s="208" t="s">
        <v>693</v>
      </c>
      <c r="B2" s="209"/>
      <c r="C2" s="209"/>
      <c r="D2" s="209"/>
      <c r="E2" s="209"/>
      <c r="F2" s="209"/>
      <c r="G2" s="210"/>
      <c r="H2" s="214" t="s">
        <v>649</v>
      </c>
      <c r="I2" s="215"/>
      <c r="J2" s="215"/>
      <c r="K2" s="216"/>
    </row>
    <row r="3" spans="1:11" ht="15.75" thickBot="1" x14ac:dyDescent="0.3">
      <c r="A3" s="211"/>
      <c r="B3" s="212"/>
      <c r="C3" s="212"/>
      <c r="D3" s="212"/>
      <c r="E3" s="212"/>
      <c r="F3" s="212"/>
      <c r="G3" s="213"/>
      <c r="H3" s="217"/>
      <c r="I3" s="218"/>
      <c r="J3" s="218"/>
      <c r="K3" s="219"/>
    </row>
    <row r="4" spans="1:11" ht="15.75" thickBot="1" x14ac:dyDescent="0.3">
      <c r="A4" s="263" t="s">
        <v>696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1" ht="15.75" thickBot="1" x14ac:dyDescent="0.3">
      <c r="A5" s="223" t="s">
        <v>694</v>
      </c>
      <c r="B5" s="224"/>
      <c r="C5" s="224"/>
      <c r="D5" s="224"/>
      <c r="E5" s="224"/>
      <c r="F5" s="224"/>
      <c r="G5" s="224"/>
      <c r="H5" s="224"/>
      <c r="I5" s="224"/>
      <c r="J5" s="224"/>
      <c r="K5" s="225"/>
    </row>
    <row r="6" spans="1:11" ht="15.75" thickBot="1" x14ac:dyDescent="0.3">
      <c r="A6" s="126" t="s">
        <v>7</v>
      </c>
      <c r="B6" s="126" t="s">
        <v>2</v>
      </c>
      <c r="C6" s="126" t="s">
        <v>0</v>
      </c>
      <c r="D6" s="126" t="s">
        <v>10</v>
      </c>
      <c r="E6" s="127" t="s">
        <v>1</v>
      </c>
      <c r="F6" s="126" t="s">
        <v>11</v>
      </c>
      <c r="G6" s="126" t="s">
        <v>8</v>
      </c>
      <c r="H6" s="126" t="s">
        <v>4</v>
      </c>
      <c r="I6" s="126" t="s">
        <v>271</v>
      </c>
      <c r="J6" s="127" t="s">
        <v>5</v>
      </c>
      <c r="K6" s="127" t="s">
        <v>6</v>
      </c>
    </row>
    <row r="7" spans="1:11" x14ac:dyDescent="0.25">
      <c r="A7" s="128" t="s">
        <v>36</v>
      </c>
      <c r="B7" s="129" t="s">
        <v>35</v>
      </c>
      <c r="C7" s="128">
        <v>1</v>
      </c>
      <c r="D7" s="128" t="s">
        <v>310</v>
      </c>
      <c r="E7" s="129" t="s">
        <v>435</v>
      </c>
      <c r="F7" s="129" t="s">
        <v>37</v>
      </c>
      <c r="G7" s="130" t="s">
        <v>168</v>
      </c>
      <c r="H7" s="131">
        <v>42199</v>
      </c>
      <c r="I7" s="129" t="s">
        <v>302</v>
      </c>
      <c r="J7" s="132" t="s">
        <v>573</v>
      </c>
      <c r="K7" s="129" t="s">
        <v>38</v>
      </c>
    </row>
    <row r="8" spans="1:11" ht="56.25" x14ac:dyDescent="0.25">
      <c r="A8" s="128" t="s">
        <v>499</v>
      </c>
      <c r="B8" s="129" t="s">
        <v>498</v>
      </c>
      <c r="C8" s="128">
        <v>1</v>
      </c>
      <c r="D8" s="128" t="s">
        <v>310</v>
      </c>
      <c r="E8" s="129" t="s">
        <v>310</v>
      </c>
      <c r="F8" s="129" t="s">
        <v>495</v>
      </c>
      <c r="G8" s="130" t="s">
        <v>488</v>
      </c>
      <c r="H8" s="131">
        <v>42041</v>
      </c>
      <c r="I8" s="128" t="s">
        <v>272</v>
      </c>
      <c r="J8" s="132">
        <v>2699.1</v>
      </c>
      <c r="K8" s="129" t="s">
        <v>434</v>
      </c>
    </row>
    <row r="9" spans="1:11" ht="33.75" x14ac:dyDescent="0.25">
      <c r="A9" s="128" t="s">
        <v>496</v>
      </c>
      <c r="B9" s="129" t="s">
        <v>490</v>
      </c>
      <c r="C9" s="128">
        <v>1</v>
      </c>
      <c r="D9" s="128" t="s">
        <v>491</v>
      </c>
      <c r="E9" s="129" t="s">
        <v>492</v>
      </c>
      <c r="F9" s="129" t="s">
        <v>42</v>
      </c>
      <c r="G9" s="130" t="s">
        <v>488</v>
      </c>
      <c r="H9" s="131">
        <v>43242</v>
      </c>
      <c r="I9" s="128" t="s">
        <v>270</v>
      </c>
      <c r="J9" s="132">
        <v>1673.52</v>
      </c>
      <c r="K9" s="129" t="s">
        <v>493</v>
      </c>
    </row>
    <row r="10" spans="1:11" ht="33.75" x14ac:dyDescent="0.25">
      <c r="A10" s="128" t="s">
        <v>100</v>
      </c>
      <c r="B10" s="129" t="s">
        <v>91</v>
      </c>
      <c r="C10" s="128">
        <v>1</v>
      </c>
      <c r="D10" s="128" t="s">
        <v>310</v>
      </c>
      <c r="E10" s="129" t="s">
        <v>310</v>
      </c>
      <c r="F10" s="129" t="s">
        <v>53</v>
      </c>
      <c r="G10" s="130" t="s">
        <v>168</v>
      </c>
      <c r="H10" s="131">
        <v>42319</v>
      </c>
      <c r="I10" s="129" t="s">
        <v>302</v>
      </c>
      <c r="J10" s="132" t="s">
        <v>573</v>
      </c>
      <c r="K10" s="129" t="s">
        <v>310</v>
      </c>
    </row>
    <row r="11" spans="1:11" ht="33.75" x14ac:dyDescent="0.25">
      <c r="A11" s="59" t="s">
        <v>284</v>
      </c>
      <c r="B11" s="91" t="s">
        <v>242</v>
      </c>
      <c r="C11" s="59">
        <v>1</v>
      </c>
      <c r="D11" s="59" t="s">
        <v>243</v>
      </c>
      <c r="E11" s="91" t="s">
        <v>244</v>
      </c>
      <c r="F11" s="91" t="s">
        <v>245</v>
      </c>
      <c r="G11" s="58" t="s">
        <v>216</v>
      </c>
      <c r="H11" s="95">
        <v>43623</v>
      </c>
      <c r="I11" s="59" t="s">
        <v>272</v>
      </c>
      <c r="J11" s="96">
        <v>14560</v>
      </c>
      <c r="K11" s="91" t="s">
        <v>246</v>
      </c>
    </row>
    <row r="12" spans="1:11" ht="33.75" x14ac:dyDescent="0.25">
      <c r="A12" s="60" t="s">
        <v>286</v>
      </c>
      <c r="B12" s="92" t="s">
        <v>258</v>
      </c>
      <c r="C12" s="60">
        <v>1</v>
      </c>
      <c r="D12" s="60" t="s">
        <v>259</v>
      </c>
      <c r="E12" s="92" t="s">
        <v>260</v>
      </c>
      <c r="F12" s="92" t="s">
        <v>261</v>
      </c>
      <c r="G12" s="58" t="s">
        <v>216</v>
      </c>
      <c r="H12" s="133" t="s">
        <v>573</v>
      </c>
      <c r="I12" s="60" t="s">
        <v>270</v>
      </c>
      <c r="J12" s="96" t="s">
        <v>573</v>
      </c>
      <c r="K12" s="92" t="s">
        <v>262</v>
      </c>
    </row>
    <row r="13" spans="1:11" ht="22.5" x14ac:dyDescent="0.25">
      <c r="A13" s="60" t="s">
        <v>353</v>
      </c>
      <c r="B13" s="92" t="s">
        <v>320</v>
      </c>
      <c r="C13" s="60">
        <v>1</v>
      </c>
      <c r="D13" s="60" t="s">
        <v>222</v>
      </c>
      <c r="E13" s="92" t="s">
        <v>392</v>
      </c>
      <c r="F13" s="92" t="s">
        <v>393</v>
      </c>
      <c r="G13" s="58" t="s">
        <v>374</v>
      </c>
      <c r="H13" s="66">
        <v>42937</v>
      </c>
      <c r="I13" s="60" t="s">
        <v>270</v>
      </c>
      <c r="J13" s="65">
        <v>3480</v>
      </c>
      <c r="K13" s="92" t="s">
        <v>394</v>
      </c>
    </row>
    <row r="14" spans="1:11" ht="33.75" x14ac:dyDescent="0.25">
      <c r="A14" s="134" t="s">
        <v>277</v>
      </c>
      <c r="B14" s="135" t="s">
        <v>228</v>
      </c>
      <c r="C14" s="134">
        <v>1</v>
      </c>
      <c r="D14" s="134" t="s">
        <v>411</v>
      </c>
      <c r="E14" s="135" t="s">
        <v>408</v>
      </c>
      <c r="F14" s="135" t="s">
        <v>412</v>
      </c>
      <c r="G14" s="58" t="s">
        <v>401</v>
      </c>
      <c r="H14" s="136">
        <v>42094</v>
      </c>
      <c r="I14" s="134" t="s">
        <v>268</v>
      </c>
      <c r="J14" s="137">
        <v>1500</v>
      </c>
      <c r="K14" s="135" t="s">
        <v>414</v>
      </c>
    </row>
    <row r="15" spans="1:11" ht="56.25" x14ac:dyDescent="0.25">
      <c r="A15" s="59" t="s">
        <v>273</v>
      </c>
      <c r="B15" s="91" t="s">
        <v>212</v>
      </c>
      <c r="C15" s="59">
        <v>1</v>
      </c>
      <c r="D15" s="59" t="s">
        <v>436</v>
      </c>
      <c r="E15" s="91" t="s">
        <v>539</v>
      </c>
      <c r="F15" s="91" t="s">
        <v>540</v>
      </c>
      <c r="G15" s="58" t="s">
        <v>448</v>
      </c>
      <c r="H15" s="257">
        <v>42094</v>
      </c>
      <c r="I15" s="59" t="s">
        <v>272</v>
      </c>
      <c r="J15" s="256">
        <v>3200</v>
      </c>
      <c r="K15" s="91" t="s">
        <v>541</v>
      </c>
    </row>
    <row r="16" spans="1:11" ht="56.25" x14ac:dyDescent="0.25">
      <c r="A16" s="59" t="s">
        <v>274</v>
      </c>
      <c r="B16" s="91" t="s">
        <v>211</v>
      </c>
      <c r="C16" s="59">
        <v>1</v>
      </c>
      <c r="D16" s="59" t="s">
        <v>222</v>
      </c>
      <c r="E16" s="91" t="s">
        <v>542</v>
      </c>
      <c r="F16" s="91" t="s">
        <v>461</v>
      </c>
      <c r="G16" s="58" t="s">
        <v>448</v>
      </c>
      <c r="H16" s="197"/>
      <c r="I16" s="59" t="s">
        <v>272</v>
      </c>
      <c r="J16" s="200"/>
      <c r="K16" s="91" t="s">
        <v>541</v>
      </c>
    </row>
    <row r="17" spans="1:11" ht="34.5" thickBot="1" x14ac:dyDescent="0.3">
      <c r="A17" s="60" t="s">
        <v>276</v>
      </c>
      <c r="B17" s="92" t="s">
        <v>181</v>
      </c>
      <c r="C17" s="60">
        <v>1</v>
      </c>
      <c r="D17" s="60" t="s">
        <v>462</v>
      </c>
      <c r="E17" s="92" t="s">
        <v>310</v>
      </c>
      <c r="F17" s="92" t="s">
        <v>42</v>
      </c>
      <c r="G17" s="93" t="s">
        <v>448</v>
      </c>
      <c r="H17" s="197"/>
      <c r="I17" s="60" t="s">
        <v>272</v>
      </c>
      <c r="J17" s="200"/>
      <c r="K17" s="92" t="s">
        <v>541</v>
      </c>
    </row>
    <row r="18" spans="1:11" x14ac:dyDescent="0.25">
      <c r="A18" s="164"/>
      <c r="B18" s="165"/>
      <c r="C18" s="169" t="s">
        <v>287</v>
      </c>
      <c r="D18" s="169"/>
      <c r="E18" s="169"/>
      <c r="F18" s="165"/>
      <c r="G18" s="165"/>
      <c r="H18" s="165"/>
      <c r="I18" s="169" t="s">
        <v>291</v>
      </c>
      <c r="J18" s="169"/>
      <c r="K18" s="176"/>
    </row>
    <row r="19" spans="1:11" x14ac:dyDescent="0.25">
      <c r="A19" s="166"/>
      <c r="B19" s="167"/>
      <c r="C19" s="167" t="s">
        <v>288</v>
      </c>
      <c r="D19" s="167"/>
      <c r="E19" s="167"/>
      <c r="F19" s="167"/>
      <c r="G19" s="167"/>
      <c r="H19" s="167"/>
      <c r="I19" s="167" t="s">
        <v>478</v>
      </c>
      <c r="J19" s="167"/>
      <c r="K19" s="177"/>
    </row>
    <row r="20" spans="1:11" x14ac:dyDescent="0.25">
      <c r="A20" s="166"/>
      <c r="B20" s="167"/>
      <c r="C20" s="167"/>
      <c r="D20" s="167"/>
      <c r="E20" s="167"/>
      <c r="F20" s="167"/>
      <c r="G20" s="167"/>
      <c r="H20" s="167"/>
      <c r="I20" s="167"/>
      <c r="J20" s="167"/>
      <c r="K20" s="177"/>
    </row>
    <row r="21" spans="1:11" x14ac:dyDescent="0.25">
      <c r="A21" s="170" t="s">
        <v>289</v>
      </c>
      <c r="B21" s="171"/>
      <c r="C21" s="171"/>
      <c r="D21" s="171"/>
      <c r="E21" s="171"/>
      <c r="F21" s="171"/>
      <c r="G21" s="167"/>
      <c r="H21" s="171" t="s">
        <v>603</v>
      </c>
      <c r="I21" s="171"/>
      <c r="J21" s="171"/>
      <c r="K21" s="174"/>
    </row>
    <row r="22" spans="1:11" x14ac:dyDescent="0.25">
      <c r="A22" s="170" t="s">
        <v>290</v>
      </c>
      <c r="B22" s="171"/>
      <c r="C22" s="171"/>
      <c r="D22" s="171"/>
      <c r="E22" s="171"/>
      <c r="F22" s="171"/>
      <c r="G22" s="167"/>
      <c r="H22" s="171" t="s">
        <v>511</v>
      </c>
      <c r="I22" s="171"/>
      <c r="J22" s="171"/>
      <c r="K22" s="174"/>
    </row>
    <row r="23" spans="1:11" ht="15.75" thickBot="1" x14ac:dyDescent="0.3">
      <c r="A23" s="172"/>
      <c r="B23" s="173"/>
      <c r="C23" s="173"/>
      <c r="D23" s="173"/>
      <c r="E23" s="173"/>
      <c r="F23" s="173"/>
      <c r="G23" s="168"/>
      <c r="H23" s="173"/>
      <c r="I23" s="173"/>
      <c r="J23" s="173"/>
      <c r="K23" s="175"/>
    </row>
  </sheetData>
  <mergeCells count="20">
    <mergeCell ref="A22:F23"/>
    <mergeCell ref="H22:K23"/>
    <mergeCell ref="A18:B20"/>
    <mergeCell ref="C18:E18"/>
    <mergeCell ref="F18:F20"/>
    <mergeCell ref="G18:G23"/>
    <mergeCell ref="H18:H20"/>
    <mergeCell ref="I18:J18"/>
    <mergeCell ref="K18:K20"/>
    <mergeCell ref="C19:E20"/>
    <mergeCell ref="I19:J20"/>
    <mergeCell ref="A21:F21"/>
    <mergeCell ref="H21:K21"/>
    <mergeCell ref="H15:H17"/>
    <mergeCell ref="J15:J17"/>
    <mergeCell ref="A1:K1"/>
    <mergeCell ref="A2:G3"/>
    <mergeCell ref="H2:K3"/>
    <mergeCell ref="A4:K4"/>
    <mergeCell ref="A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112" zoomScaleNormal="112" workbookViewId="0">
      <selection activeCell="E7" sqref="E7"/>
    </sheetView>
  </sheetViews>
  <sheetFormatPr baseColWidth="10" defaultRowHeight="15" x14ac:dyDescent="0.25"/>
  <cols>
    <col min="1" max="1" width="8.85546875" style="13" customWidth="1"/>
    <col min="2" max="2" width="26.85546875" style="13" customWidth="1"/>
    <col min="3" max="3" width="9.28515625" style="13" customWidth="1"/>
    <col min="4" max="4" width="15.28515625" style="13" customWidth="1"/>
    <col min="5" max="5" width="15.42578125" style="15" customWidth="1"/>
    <col min="6" max="6" width="41.7109375" style="13" customWidth="1"/>
    <col min="7" max="7" width="24.42578125" style="13" customWidth="1"/>
    <col min="8" max="8" width="14.85546875" style="13" customWidth="1"/>
    <col min="9" max="11" width="20.85546875" style="13" customWidth="1"/>
    <col min="12" max="12" width="23" style="15" customWidth="1"/>
    <col min="13" max="13" width="23.7109375" style="15" customWidth="1"/>
    <col min="14" max="16384" width="11.42578125" style="13"/>
  </cols>
  <sheetData>
    <row r="1" spans="1:13" s="1" customFormat="1" ht="15" customHeight="1" thickBot="1" x14ac:dyDescent="0.3">
      <c r="A1" s="237" t="s">
        <v>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9"/>
    </row>
    <row r="2" spans="1:13" s="1" customFormat="1" ht="15" customHeight="1" x14ac:dyDescent="0.2">
      <c r="A2" s="240" t="s">
        <v>599</v>
      </c>
      <c r="B2" s="241"/>
      <c r="C2" s="241"/>
      <c r="D2" s="241"/>
      <c r="E2" s="241"/>
      <c r="F2" s="241"/>
      <c r="G2" s="241"/>
      <c r="H2" s="241"/>
      <c r="I2" s="245" t="s">
        <v>298</v>
      </c>
      <c r="J2" s="245"/>
      <c r="K2" s="245"/>
      <c r="L2" s="245"/>
      <c r="M2" s="246"/>
    </row>
    <row r="3" spans="1:13" s="1" customFormat="1" ht="15" customHeight="1" x14ac:dyDescent="0.2">
      <c r="A3" s="266"/>
      <c r="B3" s="267"/>
      <c r="C3" s="267"/>
      <c r="D3" s="267"/>
      <c r="E3" s="267"/>
      <c r="F3" s="267"/>
      <c r="G3" s="267"/>
      <c r="H3" s="267"/>
      <c r="I3" s="268"/>
      <c r="J3" s="268"/>
      <c r="K3" s="268"/>
      <c r="L3" s="268"/>
      <c r="M3" s="269"/>
    </row>
    <row r="4" spans="1:13" s="1" customFormat="1" ht="15" customHeight="1" x14ac:dyDescent="0.25">
      <c r="A4" s="166" t="s">
        <v>367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177"/>
    </row>
    <row r="5" spans="1:13" s="1" customFormat="1" ht="15.75" thickBot="1" x14ac:dyDescent="0.3">
      <c r="A5" s="270" t="s">
        <v>622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2"/>
    </row>
    <row r="6" spans="1:13" s="7" customFormat="1" ht="36" customHeight="1" thickBot="1" x14ac:dyDescent="0.25">
      <c r="A6" s="6" t="s">
        <v>7</v>
      </c>
      <c r="B6" s="6" t="s">
        <v>2</v>
      </c>
      <c r="C6" s="6" t="s">
        <v>0</v>
      </c>
      <c r="D6" s="6" t="s">
        <v>10</v>
      </c>
      <c r="E6" s="14" t="s">
        <v>1</v>
      </c>
      <c r="F6" s="6" t="s">
        <v>11</v>
      </c>
      <c r="G6" s="6" t="s">
        <v>8</v>
      </c>
      <c r="H6" s="6" t="s">
        <v>3</v>
      </c>
      <c r="I6" s="6" t="s">
        <v>4</v>
      </c>
      <c r="J6" s="6" t="s">
        <v>12</v>
      </c>
      <c r="K6" s="6" t="s">
        <v>271</v>
      </c>
      <c r="L6" s="14" t="s">
        <v>5</v>
      </c>
      <c r="M6" s="14" t="s">
        <v>6</v>
      </c>
    </row>
    <row r="7" spans="1:13" s="10" customFormat="1" ht="24.95" customHeight="1" x14ac:dyDescent="0.2">
      <c r="A7" s="8"/>
      <c r="B7" s="9"/>
      <c r="C7" s="8"/>
      <c r="D7" s="8"/>
      <c r="E7" s="9"/>
      <c r="F7" s="9"/>
      <c r="G7" s="8"/>
      <c r="H7" s="9"/>
      <c r="I7" s="19"/>
      <c r="J7" s="8"/>
      <c r="K7" s="8"/>
      <c r="L7" s="20"/>
      <c r="M7" s="9"/>
    </row>
    <row r="8" spans="1:13" s="10" customFormat="1" ht="24.95" customHeight="1" x14ac:dyDescent="0.2">
      <c r="A8" s="11"/>
      <c r="B8" s="12"/>
      <c r="C8" s="11"/>
      <c r="D8" s="11"/>
      <c r="E8" s="12"/>
      <c r="F8" s="12"/>
      <c r="G8" s="8"/>
      <c r="H8" s="9"/>
      <c r="I8" s="19"/>
      <c r="J8" s="11"/>
      <c r="K8" s="11"/>
      <c r="L8" s="12"/>
      <c r="M8" s="12"/>
    </row>
    <row r="9" spans="1:13" s="10" customFormat="1" ht="24.95" customHeight="1" x14ac:dyDescent="0.2">
      <c r="A9" s="11"/>
      <c r="B9" s="12"/>
      <c r="C9" s="11"/>
      <c r="D9" s="11"/>
      <c r="E9" s="12"/>
      <c r="F9" s="12"/>
      <c r="G9" s="8"/>
      <c r="H9" s="9"/>
      <c r="I9" s="19"/>
      <c r="J9" s="11"/>
      <c r="K9" s="11"/>
      <c r="L9" s="12"/>
      <c r="M9" s="12"/>
    </row>
    <row r="10" spans="1:13" s="10" customFormat="1" ht="24.95" customHeight="1" x14ac:dyDescent="0.2">
      <c r="A10" s="11"/>
      <c r="B10" s="12"/>
      <c r="C10" s="11"/>
      <c r="D10" s="11"/>
      <c r="E10" s="12"/>
      <c r="F10" s="12"/>
      <c r="G10" s="8"/>
      <c r="H10" s="9"/>
      <c r="I10" s="11"/>
      <c r="J10" s="11"/>
      <c r="K10" s="11"/>
      <c r="L10" s="16"/>
      <c r="M10" s="12"/>
    </row>
    <row r="11" spans="1:13" s="10" customFormat="1" ht="24.95" customHeight="1" x14ac:dyDescent="0.2">
      <c r="A11" s="11"/>
      <c r="B11" s="12"/>
      <c r="C11" s="11"/>
      <c r="D11" s="11"/>
      <c r="E11" s="12"/>
      <c r="F11" s="12"/>
      <c r="G11" s="8"/>
      <c r="H11" s="9"/>
      <c r="I11" s="11"/>
      <c r="J11" s="11"/>
      <c r="K11" s="11"/>
      <c r="L11" s="12"/>
      <c r="M11" s="12"/>
    </row>
    <row r="12" spans="1:13" s="10" customFormat="1" ht="24.95" customHeight="1" x14ac:dyDescent="0.2">
      <c r="A12" s="11"/>
      <c r="B12" s="12"/>
      <c r="C12" s="11"/>
      <c r="D12" s="11"/>
      <c r="E12" s="17"/>
      <c r="F12" s="12"/>
      <c r="G12" s="8"/>
      <c r="H12" s="9"/>
      <c r="I12" s="11"/>
      <c r="J12" s="11"/>
      <c r="K12" s="11"/>
      <c r="L12" s="12"/>
      <c r="M12" s="12"/>
    </row>
    <row r="13" spans="1:13" s="10" customFormat="1" ht="24.95" customHeight="1" x14ac:dyDescent="0.2">
      <c r="A13" s="11"/>
      <c r="B13" s="12"/>
      <c r="C13" s="11"/>
      <c r="D13" s="11"/>
      <c r="E13" s="12"/>
      <c r="F13" s="12"/>
      <c r="G13" s="8"/>
      <c r="H13" s="9"/>
      <c r="I13" s="11"/>
      <c r="J13" s="11"/>
      <c r="K13" s="11"/>
      <c r="L13" s="12"/>
      <c r="M13" s="12"/>
    </row>
    <row r="14" spans="1:13" s="10" customFormat="1" ht="24.95" customHeight="1" x14ac:dyDescent="0.2">
      <c r="A14" s="11"/>
      <c r="B14" s="12"/>
      <c r="C14" s="11"/>
      <c r="D14" s="11"/>
      <c r="E14" s="17"/>
      <c r="F14" s="12"/>
      <c r="G14" s="8"/>
      <c r="H14" s="9"/>
      <c r="I14" s="11"/>
      <c r="J14" s="11"/>
      <c r="K14" s="11"/>
      <c r="L14" s="12"/>
      <c r="M14" s="12"/>
    </row>
    <row r="15" spans="1:13" s="10" customFormat="1" ht="24.95" customHeight="1" x14ac:dyDescent="0.2">
      <c r="A15" s="11"/>
      <c r="B15" s="12"/>
      <c r="C15" s="11"/>
      <c r="D15" s="11"/>
      <c r="E15" s="12"/>
      <c r="F15" s="12"/>
      <c r="G15" s="8"/>
      <c r="H15" s="9"/>
      <c r="I15" s="11"/>
      <c r="J15" s="11"/>
      <c r="K15" s="11"/>
      <c r="L15" s="12"/>
      <c r="M15" s="12"/>
    </row>
    <row r="16" spans="1:13" s="10" customFormat="1" ht="24.95" customHeight="1" x14ac:dyDescent="0.2">
      <c r="A16" s="11"/>
      <c r="B16" s="12"/>
      <c r="C16" s="11"/>
      <c r="D16" s="11"/>
      <c r="E16" s="12"/>
      <c r="F16" s="12"/>
      <c r="G16" s="8"/>
      <c r="H16" s="9"/>
      <c r="I16" s="11"/>
      <c r="J16" s="11"/>
      <c r="K16" s="11"/>
      <c r="L16" s="12"/>
      <c r="M16" s="12"/>
    </row>
    <row r="17" spans="1:13" s="274" customFormat="1" x14ac:dyDescent="0.25">
      <c r="A17" s="260" t="s">
        <v>395</v>
      </c>
    </row>
    <row r="18" spans="1:13" s="1" customFormat="1" x14ac:dyDescent="0.25">
      <c r="A18" s="260"/>
      <c r="B18" s="260"/>
      <c r="C18" s="275" t="s">
        <v>287</v>
      </c>
      <c r="D18" s="275"/>
      <c r="E18" s="275"/>
      <c r="F18" s="260"/>
      <c r="G18" s="260"/>
      <c r="H18" s="260"/>
      <c r="I18" s="260"/>
      <c r="J18" s="275" t="s">
        <v>291</v>
      </c>
      <c r="K18" s="275"/>
      <c r="L18" s="275"/>
      <c r="M18" s="260"/>
    </row>
    <row r="19" spans="1:13" s="1" customFormat="1" ht="14.25" x14ac:dyDescent="0.2">
      <c r="A19" s="260"/>
      <c r="B19" s="260"/>
      <c r="C19" s="260" t="s">
        <v>288</v>
      </c>
      <c r="D19" s="260"/>
      <c r="E19" s="260"/>
      <c r="F19" s="260"/>
      <c r="G19" s="260"/>
      <c r="H19" s="260"/>
      <c r="I19" s="260"/>
      <c r="J19" s="260" t="s">
        <v>288</v>
      </c>
      <c r="K19" s="260"/>
      <c r="L19" s="260"/>
      <c r="M19" s="260"/>
    </row>
    <row r="20" spans="1:13" s="1" customFormat="1" ht="14.25" x14ac:dyDescent="0.2">
      <c r="A20" s="260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1:13" s="1" customFormat="1" ht="14.25" x14ac:dyDescent="0.2">
      <c r="A21" s="273" t="s">
        <v>289</v>
      </c>
      <c r="B21" s="273"/>
      <c r="C21" s="273"/>
      <c r="D21" s="273"/>
      <c r="E21" s="273"/>
      <c r="F21" s="273"/>
      <c r="G21" s="260"/>
      <c r="H21" s="273" t="s">
        <v>296</v>
      </c>
      <c r="I21" s="273"/>
      <c r="J21" s="273"/>
      <c r="K21" s="273"/>
      <c r="L21" s="273"/>
      <c r="M21" s="273"/>
    </row>
    <row r="22" spans="1:13" s="1" customFormat="1" ht="14.25" x14ac:dyDescent="0.2">
      <c r="A22" s="273" t="s">
        <v>290</v>
      </c>
      <c r="B22" s="273"/>
      <c r="C22" s="273"/>
      <c r="D22" s="273"/>
      <c r="E22" s="273"/>
      <c r="F22" s="273"/>
      <c r="G22" s="260"/>
      <c r="H22" s="273" t="s">
        <v>297</v>
      </c>
      <c r="I22" s="273"/>
      <c r="J22" s="273"/>
      <c r="K22" s="273"/>
      <c r="L22" s="273"/>
      <c r="M22" s="273"/>
    </row>
    <row r="23" spans="1:13" s="1" customFormat="1" ht="14.25" x14ac:dyDescent="0.2">
      <c r="A23" s="273"/>
      <c r="B23" s="273"/>
      <c r="C23" s="273"/>
      <c r="D23" s="273"/>
      <c r="E23" s="273"/>
      <c r="F23" s="273"/>
      <c r="G23" s="260"/>
      <c r="H23" s="273"/>
      <c r="I23" s="273"/>
      <c r="J23" s="273"/>
      <c r="K23" s="273"/>
      <c r="L23" s="273"/>
      <c r="M23" s="273"/>
    </row>
  </sheetData>
  <mergeCells count="19">
    <mergeCell ref="A21:F21"/>
    <mergeCell ref="H21:M21"/>
    <mergeCell ref="A22:F23"/>
    <mergeCell ref="H22:M23"/>
    <mergeCell ref="A17:XFD17"/>
    <mergeCell ref="A18:B20"/>
    <mergeCell ref="C18:E18"/>
    <mergeCell ref="F18:F20"/>
    <mergeCell ref="G18:G23"/>
    <mergeCell ref="H18:I20"/>
    <mergeCell ref="J18:L18"/>
    <mergeCell ref="M18:M20"/>
    <mergeCell ref="C19:E20"/>
    <mergeCell ref="J19:L20"/>
    <mergeCell ref="A1:M1"/>
    <mergeCell ref="A2:H3"/>
    <mergeCell ref="I2:M3"/>
    <mergeCell ref="A4:M4"/>
    <mergeCell ref="A5:M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L76"/>
  <sheetViews>
    <sheetView tabSelected="1" view="pageBreakPreview" zoomScale="60" zoomScaleNormal="60" workbookViewId="0">
      <selection activeCell="Q11" sqref="Q11"/>
    </sheetView>
  </sheetViews>
  <sheetFormatPr baseColWidth="10" defaultRowHeight="15" x14ac:dyDescent="0.25"/>
  <cols>
    <col min="1" max="1" width="11.7109375" style="13" customWidth="1"/>
    <col min="2" max="2" width="28" style="13" customWidth="1"/>
    <col min="3" max="3" width="12.140625" style="13" customWidth="1"/>
    <col min="4" max="4" width="15.28515625" style="13" customWidth="1"/>
    <col min="5" max="5" width="22.5703125" style="15" customWidth="1"/>
    <col min="6" max="6" width="41.7109375" style="13" customWidth="1"/>
    <col min="7" max="7" width="24.42578125" style="13" customWidth="1"/>
    <col min="8" max="8" width="21.85546875" style="13" customWidth="1"/>
    <col min="9" max="9" width="27.7109375" style="13" customWidth="1"/>
    <col min="10" max="10" width="20.85546875" style="15" customWidth="1"/>
    <col min="11" max="11" width="23" style="15" customWidth="1"/>
    <col min="12" max="12" width="27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574</v>
      </c>
      <c r="B2" s="144"/>
      <c r="C2" s="144"/>
      <c r="D2" s="144"/>
      <c r="E2" s="144"/>
      <c r="F2" s="144"/>
      <c r="G2" s="144"/>
      <c r="H2" s="145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8"/>
      <c r="I3" s="152"/>
      <c r="J3" s="153"/>
      <c r="K3" s="153"/>
      <c r="L3" s="154"/>
    </row>
    <row r="4" spans="1:12" s="1" customFormat="1" ht="15" customHeight="1" thickBot="1" x14ac:dyDescent="0.25">
      <c r="A4" s="155" t="s">
        <v>667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668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669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33" customFormat="1" ht="45.75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70" t="s">
        <v>267</v>
      </c>
      <c r="K7" s="70" t="s">
        <v>5</v>
      </c>
      <c r="L7" s="70" t="s">
        <v>6</v>
      </c>
    </row>
    <row r="8" spans="1:12" s="37" customFormat="1" ht="51" customHeight="1" x14ac:dyDescent="0.2">
      <c r="A8" s="97" t="s">
        <v>28</v>
      </c>
      <c r="B8" s="98" t="s">
        <v>26</v>
      </c>
      <c r="C8" s="97">
        <v>1</v>
      </c>
      <c r="D8" s="97" t="s">
        <v>31</v>
      </c>
      <c r="E8" s="98" t="s">
        <v>310</v>
      </c>
      <c r="F8" s="98" t="s">
        <v>41</v>
      </c>
      <c r="G8" s="97" t="s">
        <v>168</v>
      </c>
      <c r="H8" s="98" t="s">
        <v>27</v>
      </c>
      <c r="I8" s="99">
        <v>42866</v>
      </c>
      <c r="J8" s="98" t="s">
        <v>302</v>
      </c>
      <c r="K8" s="100">
        <v>21000</v>
      </c>
      <c r="L8" s="98" t="s">
        <v>310</v>
      </c>
    </row>
    <row r="9" spans="1:12" s="37" customFormat="1" ht="24.95" customHeight="1" x14ac:dyDescent="0.2">
      <c r="A9" s="101" t="s">
        <v>33</v>
      </c>
      <c r="B9" s="102" t="s">
        <v>29</v>
      </c>
      <c r="C9" s="101">
        <v>1</v>
      </c>
      <c r="D9" s="101" t="s">
        <v>31</v>
      </c>
      <c r="E9" s="102" t="s">
        <v>30</v>
      </c>
      <c r="F9" s="102" t="s">
        <v>42</v>
      </c>
      <c r="G9" s="97" t="s">
        <v>168</v>
      </c>
      <c r="H9" s="98" t="s">
        <v>27</v>
      </c>
      <c r="I9" s="99">
        <v>44180</v>
      </c>
      <c r="J9" s="102" t="s">
        <v>302</v>
      </c>
      <c r="K9" s="100" t="s">
        <v>573</v>
      </c>
      <c r="L9" s="102" t="s">
        <v>310</v>
      </c>
    </row>
    <row r="10" spans="1:12" s="37" customFormat="1" ht="37.5" customHeight="1" x14ac:dyDescent="0.2">
      <c r="A10" s="101" t="s">
        <v>34</v>
      </c>
      <c r="B10" s="102" t="s">
        <v>32</v>
      </c>
      <c r="C10" s="101">
        <v>1</v>
      </c>
      <c r="D10" s="101" t="s">
        <v>310</v>
      </c>
      <c r="E10" s="102" t="s">
        <v>310</v>
      </c>
      <c r="F10" s="102" t="s">
        <v>43</v>
      </c>
      <c r="G10" s="97" t="s">
        <v>168</v>
      </c>
      <c r="H10" s="98" t="s">
        <v>27</v>
      </c>
      <c r="I10" s="99">
        <v>44180</v>
      </c>
      <c r="J10" s="102" t="s">
        <v>302</v>
      </c>
      <c r="K10" s="100" t="s">
        <v>573</v>
      </c>
      <c r="L10" s="102" t="s">
        <v>310</v>
      </c>
    </row>
    <row r="11" spans="1:12" s="37" customFormat="1" ht="37.5" customHeight="1" x14ac:dyDescent="0.2">
      <c r="A11" s="101" t="s">
        <v>44</v>
      </c>
      <c r="B11" s="102" t="s">
        <v>39</v>
      </c>
      <c r="C11" s="101">
        <v>1</v>
      </c>
      <c r="D11" s="101" t="s">
        <v>310</v>
      </c>
      <c r="E11" s="102" t="s">
        <v>40</v>
      </c>
      <c r="F11" s="102" t="s">
        <v>43</v>
      </c>
      <c r="G11" s="97" t="s">
        <v>168</v>
      </c>
      <c r="H11" s="98" t="s">
        <v>27</v>
      </c>
      <c r="I11" s="99">
        <v>43281</v>
      </c>
      <c r="J11" s="102" t="s">
        <v>302</v>
      </c>
      <c r="K11" s="100">
        <v>6999</v>
      </c>
      <c r="L11" s="102" t="s">
        <v>310</v>
      </c>
    </row>
    <row r="12" spans="1:12" s="37" customFormat="1" ht="24.95" customHeight="1" x14ac:dyDescent="0.2">
      <c r="A12" s="101" t="s">
        <v>46</v>
      </c>
      <c r="B12" s="102" t="s">
        <v>45</v>
      </c>
      <c r="C12" s="101">
        <v>1</v>
      </c>
      <c r="D12" s="101" t="s">
        <v>310</v>
      </c>
      <c r="E12" s="102">
        <v>25027</v>
      </c>
      <c r="F12" s="102" t="s">
        <v>54</v>
      </c>
      <c r="G12" s="97" t="s">
        <v>168</v>
      </c>
      <c r="H12" s="98" t="s">
        <v>27</v>
      </c>
      <c r="I12" s="99">
        <v>43448</v>
      </c>
      <c r="J12" s="102" t="s">
        <v>302</v>
      </c>
      <c r="K12" s="100">
        <v>26680</v>
      </c>
      <c r="L12" s="102" t="s">
        <v>310</v>
      </c>
    </row>
    <row r="13" spans="1:12" s="37" customFormat="1" ht="47.25" customHeight="1" x14ac:dyDescent="0.2">
      <c r="A13" s="101" t="s">
        <v>51</v>
      </c>
      <c r="B13" s="102" t="s">
        <v>49</v>
      </c>
      <c r="C13" s="101">
        <v>1</v>
      </c>
      <c r="D13" s="101" t="s">
        <v>310</v>
      </c>
      <c r="E13" s="102" t="s">
        <v>310</v>
      </c>
      <c r="F13" s="102" t="s">
        <v>50</v>
      </c>
      <c r="G13" s="97" t="s">
        <v>168</v>
      </c>
      <c r="H13" s="98" t="s">
        <v>27</v>
      </c>
      <c r="I13" s="99">
        <v>43281</v>
      </c>
      <c r="J13" s="102" t="s">
        <v>302</v>
      </c>
      <c r="K13" s="100">
        <v>4750</v>
      </c>
      <c r="L13" s="102" t="s">
        <v>310</v>
      </c>
    </row>
    <row r="14" spans="1:12" s="37" customFormat="1" ht="24.95" customHeight="1" x14ac:dyDescent="0.2">
      <c r="A14" s="101" t="s">
        <v>55</v>
      </c>
      <c r="B14" s="102" t="s">
        <v>52</v>
      </c>
      <c r="C14" s="101">
        <v>1</v>
      </c>
      <c r="D14" s="101" t="s">
        <v>310</v>
      </c>
      <c r="E14" s="102">
        <v>2402</v>
      </c>
      <c r="F14" s="102" t="s">
        <v>53</v>
      </c>
      <c r="G14" s="97" t="s">
        <v>168</v>
      </c>
      <c r="H14" s="98" t="s">
        <v>27</v>
      </c>
      <c r="I14" s="99">
        <v>43281</v>
      </c>
      <c r="J14" s="102" t="s">
        <v>302</v>
      </c>
      <c r="K14" s="100">
        <v>8224.7999999999993</v>
      </c>
      <c r="L14" s="102" t="s">
        <v>310</v>
      </c>
    </row>
    <row r="15" spans="1:12" s="37" customFormat="1" ht="39.75" customHeight="1" x14ac:dyDescent="0.2">
      <c r="A15" s="101" t="s">
        <v>87</v>
      </c>
      <c r="B15" s="102" t="s">
        <v>572</v>
      </c>
      <c r="C15" s="101">
        <v>1</v>
      </c>
      <c r="D15" s="101" t="s">
        <v>310</v>
      </c>
      <c r="E15" s="102" t="s">
        <v>310</v>
      </c>
      <c r="F15" s="102" t="s">
        <v>57</v>
      </c>
      <c r="G15" s="97" t="s">
        <v>168</v>
      </c>
      <c r="H15" s="98" t="s">
        <v>27</v>
      </c>
      <c r="I15" s="99">
        <v>43281</v>
      </c>
      <c r="J15" s="102" t="s">
        <v>302</v>
      </c>
      <c r="K15" s="100">
        <v>2728</v>
      </c>
      <c r="L15" s="102" t="s">
        <v>310</v>
      </c>
    </row>
    <row r="16" spans="1:12" s="37" customFormat="1" ht="24.95" customHeight="1" x14ac:dyDescent="0.2">
      <c r="A16" s="101" t="s">
        <v>59</v>
      </c>
      <c r="B16" s="102" t="s">
        <v>58</v>
      </c>
      <c r="C16" s="101">
        <v>1</v>
      </c>
      <c r="D16" s="101" t="s">
        <v>436</v>
      </c>
      <c r="E16" s="102" t="s">
        <v>171</v>
      </c>
      <c r="F16" s="102" t="s">
        <v>60</v>
      </c>
      <c r="G16" s="97" t="s">
        <v>168</v>
      </c>
      <c r="H16" s="98" t="s">
        <v>27</v>
      </c>
      <c r="I16" s="99">
        <v>42094</v>
      </c>
      <c r="J16" s="102" t="s">
        <v>272</v>
      </c>
      <c r="K16" s="100">
        <v>3200</v>
      </c>
      <c r="L16" s="102" t="s">
        <v>311</v>
      </c>
    </row>
    <row r="17" spans="1:12" s="37" customFormat="1" ht="41.25" customHeight="1" x14ac:dyDescent="0.2">
      <c r="A17" s="101" t="s">
        <v>68</v>
      </c>
      <c r="B17" s="102" t="s">
        <v>61</v>
      </c>
      <c r="C17" s="101">
        <v>1</v>
      </c>
      <c r="D17" s="101" t="s">
        <v>310</v>
      </c>
      <c r="E17" s="102" t="s">
        <v>310</v>
      </c>
      <c r="F17" s="102" t="s">
        <v>62</v>
      </c>
      <c r="G17" s="97" t="s">
        <v>168</v>
      </c>
      <c r="H17" s="98" t="s">
        <v>27</v>
      </c>
      <c r="I17" s="99">
        <v>43773</v>
      </c>
      <c r="J17" s="102" t="s">
        <v>302</v>
      </c>
      <c r="K17" s="100">
        <v>4290</v>
      </c>
      <c r="L17" s="102" t="s">
        <v>310</v>
      </c>
    </row>
    <row r="18" spans="1:12" s="37" customFormat="1" ht="42" customHeight="1" x14ac:dyDescent="0.2">
      <c r="A18" s="101" t="s">
        <v>69</v>
      </c>
      <c r="B18" s="102" t="s">
        <v>63</v>
      </c>
      <c r="C18" s="101">
        <v>1</v>
      </c>
      <c r="D18" s="101" t="s">
        <v>310</v>
      </c>
      <c r="E18" s="102" t="s">
        <v>310</v>
      </c>
      <c r="F18" s="102" t="s">
        <v>64</v>
      </c>
      <c r="G18" s="97" t="s">
        <v>168</v>
      </c>
      <c r="H18" s="98" t="s">
        <v>27</v>
      </c>
      <c r="I18" s="99">
        <v>43773</v>
      </c>
      <c r="J18" s="102" t="s">
        <v>302</v>
      </c>
      <c r="K18" s="100">
        <v>4290</v>
      </c>
      <c r="L18" s="102" t="s">
        <v>310</v>
      </c>
    </row>
    <row r="19" spans="1:12" s="37" customFormat="1" ht="41.25" customHeight="1" x14ac:dyDescent="0.2">
      <c r="A19" s="101" t="s">
        <v>70</v>
      </c>
      <c r="B19" s="102" t="s">
        <v>65</v>
      </c>
      <c r="C19" s="101">
        <v>1</v>
      </c>
      <c r="D19" s="101" t="s">
        <v>310</v>
      </c>
      <c r="E19" s="102" t="s">
        <v>310</v>
      </c>
      <c r="F19" s="102" t="s">
        <v>66</v>
      </c>
      <c r="G19" s="97" t="s">
        <v>168</v>
      </c>
      <c r="H19" s="98" t="s">
        <v>27</v>
      </c>
      <c r="I19" s="99">
        <v>42199</v>
      </c>
      <c r="J19" s="102" t="s">
        <v>302</v>
      </c>
      <c r="K19" s="100">
        <v>2920.42</v>
      </c>
      <c r="L19" s="102" t="s">
        <v>38</v>
      </c>
    </row>
    <row r="20" spans="1:12" s="37" customFormat="1" ht="45" customHeight="1" x14ac:dyDescent="0.2">
      <c r="A20" s="101" t="s">
        <v>47</v>
      </c>
      <c r="B20" s="102" t="s">
        <v>15</v>
      </c>
      <c r="C20" s="101">
        <v>1</v>
      </c>
      <c r="D20" s="101" t="s">
        <v>310</v>
      </c>
      <c r="E20" s="102" t="s">
        <v>310</v>
      </c>
      <c r="F20" s="102" t="s">
        <v>67</v>
      </c>
      <c r="G20" s="97" t="s">
        <v>168</v>
      </c>
      <c r="H20" s="98" t="s">
        <v>27</v>
      </c>
      <c r="I20" s="99">
        <v>43678</v>
      </c>
      <c r="J20" s="102" t="s">
        <v>270</v>
      </c>
      <c r="K20" s="103">
        <v>6960</v>
      </c>
      <c r="L20" s="102" t="s">
        <v>310</v>
      </c>
    </row>
    <row r="21" spans="1:12" s="37" customFormat="1" ht="39.75" customHeight="1" x14ac:dyDescent="0.2">
      <c r="A21" s="101" t="s">
        <v>83</v>
      </c>
      <c r="B21" s="102" t="s">
        <v>71</v>
      </c>
      <c r="C21" s="101">
        <v>1</v>
      </c>
      <c r="D21" s="101" t="s">
        <v>310</v>
      </c>
      <c r="E21" s="102" t="s">
        <v>310</v>
      </c>
      <c r="F21" s="102" t="s">
        <v>72</v>
      </c>
      <c r="G21" s="97" t="s">
        <v>168</v>
      </c>
      <c r="H21" s="98" t="s">
        <v>27</v>
      </c>
      <c r="I21" s="99">
        <v>43452</v>
      </c>
      <c r="J21" s="102" t="s">
        <v>270</v>
      </c>
      <c r="K21" s="103">
        <v>9280</v>
      </c>
      <c r="L21" s="102" t="s">
        <v>310</v>
      </c>
    </row>
    <row r="22" spans="1:12" s="37" customFormat="1" ht="24.95" customHeight="1" x14ac:dyDescent="0.2">
      <c r="A22" s="101" t="s">
        <v>84</v>
      </c>
      <c r="B22" s="102" t="s">
        <v>73</v>
      </c>
      <c r="C22" s="101">
        <v>2</v>
      </c>
      <c r="D22" s="101" t="s">
        <v>310</v>
      </c>
      <c r="E22" s="102" t="s">
        <v>74</v>
      </c>
      <c r="F22" s="102" t="s">
        <v>42</v>
      </c>
      <c r="G22" s="97" t="s">
        <v>168</v>
      </c>
      <c r="H22" s="98" t="s">
        <v>27</v>
      </c>
      <c r="I22" s="99">
        <v>43242</v>
      </c>
      <c r="J22" s="102" t="s">
        <v>270</v>
      </c>
      <c r="K22" s="100">
        <f>SUM(2498.24*2)</f>
        <v>4996.4799999999996</v>
      </c>
      <c r="L22" s="102" t="s">
        <v>311</v>
      </c>
    </row>
    <row r="23" spans="1:12" s="37" customFormat="1" ht="24.95" customHeight="1" x14ac:dyDescent="0.2">
      <c r="A23" s="101" t="s">
        <v>85</v>
      </c>
      <c r="B23" s="102" t="s">
        <v>78</v>
      </c>
      <c r="C23" s="101">
        <v>2</v>
      </c>
      <c r="D23" s="101" t="s">
        <v>310</v>
      </c>
      <c r="E23" s="102" t="s">
        <v>76</v>
      </c>
      <c r="F23" s="102" t="s">
        <v>77</v>
      </c>
      <c r="G23" s="97" t="s">
        <v>168</v>
      </c>
      <c r="H23" s="98" t="s">
        <v>27</v>
      </c>
      <c r="I23" s="99" t="s">
        <v>573</v>
      </c>
      <c r="J23" s="102" t="s">
        <v>270</v>
      </c>
      <c r="K23" s="100" t="s">
        <v>573</v>
      </c>
      <c r="L23" s="102" t="s">
        <v>310</v>
      </c>
    </row>
    <row r="24" spans="1:12" s="37" customFormat="1" ht="24.95" customHeight="1" x14ac:dyDescent="0.2">
      <c r="A24" s="101" t="s">
        <v>86</v>
      </c>
      <c r="B24" s="102" t="s">
        <v>75</v>
      </c>
      <c r="C24" s="101">
        <v>2</v>
      </c>
      <c r="D24" s="101" t="s">
        <v>310</v>
      </c>
      <c r="E24" s="102" t="s">
        <v>79</v>
      </c>
      <c r="F24" s="102" t="s">
        <v>80</v>
      </c>
      <c r="G24" s="97" t="s">
        <v>168</v>
      </c>
      <c r="H24" s="98" t="s">
        <v>27</v>
      </c>
      <c r="I24" s="99" t="s">
        <v>573</v>
      </c>
      <c r="J24" s="102" t="s">
        <v>270</v>
      </c>
      <c r="K24" s="100" t="s">
        <v>573</v>
      </c>
      <c r="L24" s="102" t="s">
        <v>310</v>
      </c>
    </row>
    <row r="25" spans="1:12" s="37" customFormat="1" ht="24.95" customHeight="1" x14ac:dyDescent="0.2">
      <c r="A25" s="101" t="s">
        <v>88</v>
      </c>
      <c r="B25" s="102" t="s">
        <v>81</v>
      </c>
      <c r="C25" s="101">
        <v>1</v>
      </c>
      <c r="D25" s="101" t="s">
        <v>310</v>
      </c>
      <c r="E25" s="102" t="s">
        <v>310</v>
      </c>
      <c r="F25" s="102" t="s">
        <v>62</v>
      </c>
      <c r="G25" s="97" t="s">
        <v>168</v>
      </c>
      <c r="H25" s="98" t="s">
        <v>27</v>
      </c>
      <c r="I25" s="99">
        <v>42319</v>
      </c>
      <c r="J25" s="102" t="s">
        <v>302</v>
      </c>
      <c r="K25" s="100">
        <v>1774.8</v>
      </c>
      <c r="L25" s="102" t="s">
        <v>310</v>
      </c>
    </row>
    <row r="26" spans="1:12" s="37" customFormat="1" ht="24.95" customHeight="1" x14ac:dyDescent="0.2">
      <c r="A26" s="101" t="s">
        <v>89</v>
      </c>
      <c r="B26" s="102" t="s">
        <v>82</v>
      </c>
      <c r="C26" s="101">
        <v>1</v>
      </c>
      <c r="D26" s="101" t="s">
        <v>310</v>
      </c>
      <c r="E26" s="102" t="s">
        <v>310</v>
      </c>
      <c r="F26" s="102" t="s">
        <v>90</v>
      </c>
      <c r="G26" s="97" t="s">
        <v>168</v>
      </c>
      <c r="H26" s="98" t="s">
        <v>27</v>
      </c>
      <c r="I26" s="99" t="s">
        <v>573</v>
      </c>
      <c r="J26" s="102" t="s">
        <v>270</v>
      </c>
      <c r="K26" s="100" t="s">
        <v>573</v>
      </c>
      <c r="L26" s="102" t="s">
        <v>311</v>
      </c>
    </row>
    <row r="27" spans="1:12" s="37" customFormat="1" ht="24.95" customHeight="1" x14ac:dyDescent="0.2">
      <c r="A27" s="101" t="s">
        <v>442</v>
      </c>
      <c r="B27" s="102" t="s">
        <v>443</v>
      </c>
      <c r="C27" s="101">
        <v>1</v>
      </c>
      <c r="D27" s="101" t="s">
        <v>310</v>
      </c>
      <c r="E27" s="102" t="s">
        <v>310</v>
      </c>
      <c r="F27" s="102" t="s">
        <v>444</v>
      </c>
      <c r="G27" s="97" t="s">
        <v>168</v>
      </c>
      <c r="H27" s="98" t="s">
        <v>27</v>
      </c>
      <c r="I27" s="99">
        <v>43410</v>
      </c>
      <c r="J27" s="102" t="s">
        <v>302</v>
      </c>
      <c r="K27" s="100">
        <v>2620</v>
      </c>
      <c r="L27" s="102"/>
    </row>
    <row r="28" spans="1:12" s="37" customFormat="1" ht="24.95" customHeight="1" x14ac:dyDescent="0.2">
      <c r="A28" s="101" t="s">
        <v>440</v>
      </c>
      <c r="B28" s="102" t="s">
        <v>437</v>
      </c>
      <c r="C28" s="101">
        <v>1</v>
      </c>
      <c r="D28" s="101" t="s">
        <v>310</v>
      </c>
      <c r="E28" s="102" t="s">
        <v>438</v>
      </c>
      <c r="F28" s="102" t="s">
        <v>439</v>
      </c>
      <c r="G28" s="97" t="s">
        <v>168</v>
      </c>
      <c r="H28" s="98" t="s">
        <v>27</v>
      </c>
      <c r="I28" s="99" t="s">
        <v>573</v>
      </c>
      <c r="J28" s="102" t="s">
        <v>302</v>
      </c>
      <c r="K28" s="100" t="s">
        <v>573</v>
      </c>
      <c r="L28" s="102" t="s">
        <v>310</v>
      </c>
    </row>
    <row r="29" spans="1:12" s="37" customFormat="1" ht="24.95" customHeight="1" x14ac:dyDescent="0.2">
      <c r="A29" s="101" t="s">
        <v>282</v>
      </c>
      <c r="B29" s="102" t="s">
        <v>441</v>
      </c>
      <c r="C29" s="101">
        <v>1</v>
      </c>
      <c r="D29" s="101" t="s">
        <v>310</v>
      </c>
      <c r="E29" s="102" t="s">
        <v>79</v>
      </c>
      <c r="F29" s="102" t="s">
        <v>60</v>
      </c>
      <c r="G29" s="97" t="s">
        <v>168</v>
      </c>
      <c r="H29" s="98" t="s">
        <v>27</v>
      </c>
      <c r="I29" s="99" t="s">
        <v>573</v>
      </c>
      <c r="J29" s="102" t="s">
        <v>270</v>
      </c>
      <c r="K29" s="100" t="s">
        <v>573</v>
      </c>
      <c r="L29" s="102" t="s">
        <v>310</v>
      </c>
    </row>
    <row r="30" spans="1:12" s="37" customFormat="1" ht="24.95" customHeight="1" x14ac:dyDescent="0.2">
      <c r="A30" s="101" t="s">
        <v>101</v>
      </c>
      <c r="B30" s="102" t="s">
        <v>92</v>
      </c>
      <c r="C30" s="101">
        <v>1</v>
      </c>
      <c r="D30" s="101" t="s">
        <v>310</v>
      </c>
      <c r="E30" s="102" t="s">
        <v>544</v>
      </c>
      <c r="F30" s="102" t="s">
        <v>93</v>
      </c>
      <c r="G30" s="97"/>
      <c r="H30" s="98" t="s">
        <v>27</v>
      </c>
      <c r="I30" s="99">
        <v>44405</v>
      </c>
      <c r="J30" s="102" t="s">
        <v>302</v>
      </c>
      <c r="K30" s="100">
        <f>SUM(276.62*1.16)</f>
        <v>320.87919999999997</v>
      </c>
      <c r="L30" s="102" t="s">
        <v>105</v>
      </c>
    </row>
    <row r="31" spans="1:12" s="37" customFormat="1" ht="24.95" customHeight="1" x14ac:dyDescent="0.2">
      <c r="A31" s="101" t="s">
        <v>102</v>
      </c>
      <c r="B31" s="102" t="s">
        <v>94</v>
      </c>
      <c r="C31" s="101">
        <v>1</v>
      </c>
      <c r="D31" s="101" t="s">
        <v>310</v>
      </c>
      <c r="E31" s="102" t="s">
        <v>95</v>
      </c>
      <c r="F31" s="102" t="s">
        <v>96</v>
      </c>
      <c r="G31" s="97" t="s">
        <v>168</v>
      </c>
      <c r="H31" s="98" t="s">
        <v>27</v>
      </c>
      <c r="I31" s="99">
        <v>44405</v>
      </c>
      <c r="J31" s="102" t="s">
        <v>302</v>
      </c>
      <c r="K31" s="100">
        <f>SUM(1.16*688.1)</f>
        <v>798.19600000000003</v>
      </c>
      <c r="L31" s="102" t="s">
        <v>105</v>
      </c>
    </row>
    <row r="32" spans="1:12" s="37" customFormat="1" ht="24.95" customHeight="1" x14ac:dyDescent="0.2">
      <c r="A32" s="101" t="s">
        <v>103</v>
      </c>
      <c r="B32" s="102" t="s">
        <v>97</v>
      </c>
      <c r="C32" s="101">
        <v>1</v>
      </c>
      <c r="D32" s="101" t="s">
        <v>310</v>
      </c>
      <c r="E32" s="102" t="s">
        <v>98</v>
      </c>
      <c r="F32" s="102" t="s">
        <v>99</v>
      </c>
      <c r="G32" s="97" t="s">
        <v>168</v>
      </c>
      <c r="H32" s="98" t="s">
        <v>27</v>
      </c>
      <c r="I32" s="99">
        <v>44405</v>
      </c>
      <c r="J32" s="102" t="s">
        <v>302</v>
      </c>
      <c r="K32" s="100">
        <f>SUM(1.16*623.27)</f>
        <v>722.99319999999989</v>
      </c>
      <c r="L32" s="102" t="s">
        <v>105</v>
      </c>
    </row>
    <row r="33" spans="1:12" s="37" customFormat="1" ht="38.25" customHeight="1" x14ac:dyDescent="0.2">
      <c r="A33" s="101" t="s">
        <v>120</v>
      </c>
      <c r="B33" s="102" t="s">
        <v>104</v>
      </c>
      <c r="C33" s="101">
        <v>1</v>
      </c>
      <c r="D33" s="101" t="s">
        <v>310</v>
      </c>
      <c r="E33" s="102" t="s">
        <v>310</v>
      </c>
      <c r="F33" s="102" t="s">
        <v>107</v>
      </c>
      <c r="G33" s="97" t="s">
        <v>168</v>
      </c>
      <c r="H33" s="98" t="s">
        <v>27</v>
      </c>
      <c r="I33" s="99">
        <v>44405</v>
      </c>
      <c r="J33" s="102" t="s">
        <v>302</v>
      </c>
      <c r="K33" s="100">
        <f>SUM(1.16*403.4)</f>
        <v>467.94399999999996</v>
      </c>
      <c r="L33" s="102" t="s">
        <v>105</v>
      </c>
    </row>
    <row r="34" spans="1:12" s="37" customFormat="1" ht="34.5" customHeight="1" x14ac:dyDescent="0.2">
      <c r="A34" s="101" t="s">
        <v>121</v>
      </c>
      <c r="B34" s="102" t="s">
        <v>106</v>
      </c>
      <c r="C34" s="101">
        <v>1</v>
      </c>
      <c r="D34" s="101" t="s">
        <v>310</v>
      </c>
      <c r="E34" s="102" t="s">
        <v>310</v>
      </c>
      <c r="F34" s="102" t="s">
        <v>108</v>
      </c>
      <c r="G34" s="97" t="s">
        <v>168</v>
      </c>
      <c r="H34" s="98" t="s">
        <v>27</v>
      </c>
      <c r="I34" s="99">
        <v>44405</v>
      </c>
      <c r="J34" s="102" t="s">
        <v>302</v>
      </c>
      <c r="K34" s="100">
        <f>SUM(1.16*533.59)</f>
        <v>618.96439999999996</v>
      </c>
      <c r="L34" s="102" t="s">
        <v>105</v>
      </c>
    </row>
    <row r="35" spans="1:12" s="37" customFormat="1" ht="32.25" customHeight="1" x14ac:dyDescent="0.2">
      <c r="A35" s="101" t="s">
        <v>122</v>
      </c>
      <c r="B35" s="102" t="s">
        <v>109</v>
      </c>
      <c r="C35" s="101">
        <v>1</v>
      </c>
      <c r="D35" s="101" t="s">
        <v>310</v>
      </c>
      <c r="E35" s="102" t="s">
        <v>310</v>
      </c>
      <c r="F35" s="102" t="s">
        <v>545</v>
      </c>
      <c r="G35" s="97" t="s">
        <v>168</v>
      </c>
      <c r="H35" s="98" t="s">
        <v>27</v>
      </c>
      <c r="I35" s="99">
        <v>44405</v>
      </c>
      <c r="J35" s="102" t="s">
        <v>302</v>
      </c>
      <c r="K35" s="100">
        <f>SUM(1.16*125.25)</f>
        <v>145.29</v>
      </c>
      <c r="L35" s="102" t="s">
        <v>105</v>
      </c>
    </row>
    <row r="36" spans="1:12" s="37" customFormat="1" ht="38.25" customHeight="1" x14ac:dyDescent="0.2">
      <c r="A36" s="101" t="s">
        <v>123</v>
      </c>
      <c r="B36" s="102" t="s">
        <v>110</v>
      </c>
      <c r="C36" s="101">
        <v>1</v>
      </c>
      <c r="D36" s="101" t="s">
        <v>310</v>
      </c>
      <c r="E36" s="102" t="s">
        <v>310</v>
      </c>
      <c r="F36" s="102" t="s">
        <v>111</v>
      </c>
      <c r="G36" s="97" t="s">
        <v>168</v>
      </c>
      <c r="H36" s="98" t="s">
        <v>27</v>
      </c>
      <c r="I36" s="99">
        <v>44405</v>
      </c>
      <c r="J36" s="102" t="s">
        <v>302</v>
      </c>
      <c r="K36" s="100">
        <f>SUM(1.16*120.75)</f>
        <v>140.07</v>
      </c>
      <c r="L36" s="102" t="s">
        <v>105</v>
      </c>
    </row>
    <row r="37" spans="1:12" s="37" customFormat="1" ht="24.95" customHeight="1" x14ac:dyDescent="0.2">
      <c r="A37" s="101" t="s">
        <v>124</v>
      </c>
      <c r="B37" s="102" t="s">
        <v>116</v>
      </c>
      <c r="C37" s="101">
        <v>6</v>
      </c>
      <c r="D37" s="101" t="s">
        <v>310</v>
      </c>
      <c r="E37" s="102" t="s">
        <v>112</v>
      </c>
      <c r="F37" s="102" t="s">
        <v>113</v>
      </c>
      <c r="G37" s="97" t="s">
        <v>168</v>
      </c>
      <c r="H37" s="98" t="s">
        <v>27</v>
      </c>
      <c r="I37" s="99">
        <v>44405</v>
      </c>
      <c r="J37" s="102" t="s">
        <v>302</v>
      </c>
      <c r="K37" s="100">
        <f>SUM(1.16*602.71)</f>
        <v>699.14359999999999</v>
      </c>
      <c r="L37" s="102" t="s">
        <v>312</v>
      </c>
    </row>
    <row r="38" spans="1:12" s="37" customFormat="1" ht="24.95" customHeight="1" x14ac:dyDescent="0.2">
      <c r="A38" s="101" t="s">
        <v>124</v>
      </c>
      <c r="B38" s="102" t="s">
        <v>116</v>
      </c>
      <c r="C38" s="101">
        <v>6</v>
      </c>
      <c r="D38" s="101" t="s">
        <v>310</v>
      </c>
      <c r="E38" s="102" t="s">
        <v>114</v>
      </c>
      <c r="F38" s="102" t="s">
        <v>115</v>
      </c>
      <c r="G38" s="97" t="s">
        <v>168</v>
      </c>
      <c r="H38" s="98" t="s">
        <v>27</v>
      </c>
      <c r="I38" s="99">
        <v>44405</v>
      </c>
      <c r="J38" s="102" t="s">
        <v>302</v>
      </c>
      <c r="K38" s="100">
        <f>SUM(768.46*1.16)</f>
        <v>891.41359999999997</v>
      </c>
      <c r="L38" s="102" t="s">
        <v>313</v>
      </c>
    </row>
    <row r="39" spans="1:12" s="37" customFormat="1" ht="24.95" customHeight="1" x14ac:dyDescent="0.2">
      <c r="A39" s="101" t="s">
        <v>125</v>
      </c>
      <c r="B39" s="102" t="s">
        <v>118</v>
      </c>
      <c r="C39" s="101">
        <v>8</v>
      </c>
      <c r="D39" s="101" t="s">
        <v>310</v>
      </c>
      <c r="E39" s="102" t="s">
        <v>117</v>
      </c>
      <c r="F39" s="102" t="s">
        <v>119</v>
      </c>
      <c r="G39" s="97" t="s">
        <v>168</v>
      </c>
      <c r="H39" s="98" t="s">
        <v>27</v>
      </c>
      <c r="I39" s="99">
        <v>44405</v>
      </c>
      <c r="J39" s="102" t="s">
        <v>302</v>
      </c>
      <c r="K39" s="100">
        <f>SUM(486.83*1.16)</f>
        <v>564.72279999999989</v>
      </c>
      <c r="L39" s="102" t="s">
        <v>105</v>
      </c>
    </row>
    <row r="40" spans="1:12" s="37" customFormat="1" ht="24.95" customHeight="1" x14ac:dyDescent="0.2">
      <c r="A40" s="101" t="s">
        <v>132</v>
      </c>
      <c r="B40" s="102" t="s">
        <v>126</v>
      </c>
      <c r="C40" s="101">
        <v>3</v>
      </c>
      <c r="D40" s="101" t="s">
        <v>310</v>
      </c>
      <c r="E40" s="102" t="s">
        <v>127</v>
      </c>
      <c r="F40" s="102" t="s">
        <v>131</v>
      </c>
      <c r="G40" s="97" t="s">
        <v>168</v>
      </c>
      <c r="H40" s="98" t="s">
        <v>27</v>
      </c>
      <c r="I40" s="99">
        <v>44405</v>
      </c>
      <c r="J40" s="102" t="s">
        <v>302</v>
      </c>
      <c r="K40" s="100">
        <f>SUM(1111.24*1.16)</f>
        <v>1289.0383999999999</v>
      </c>
      <c r="L40" s="102" t="s">
        <v>105</v>
      </c>
    </row>
    <row r="41" spans="1:12" s="37" customFormat="1" ht="24.95" customHeight="1" x14ac:dyDescent="0.2">
      <c r="A41" s="101" t="s">
        <v>132</v>
      </c>
      <c r="B41" s="102" t="s">
        <v>126</v>
      </c>
      <c r="C41" s="101">
        <v>3</v>
      </c>
      <c r="D41" s="101" t="s">
        <v>310</v>
      </c>
      <c r="E41" s="102" t="s">
        <v>128</v>
      </c>
      <c r="F41" s="102" t="s">
        <v>131</v>
      </c>
      <c r="G41" s="97" t="s">
        <v>168</v>
      </c>
      <c r="H41" s="98" t="s">
        <v>27</v>
      </c>
      <c r="I41" s="99">
        <v>44405</v>
      </c>
      <c r="J41" s="102" t="s">
        <v>302</v>
      </c>
      <c r="K41" s="100">
        <f>SUM(1.16*1955.3)</f>
        <v>2268.1479999999997</v>
      </c>
      <c r="L41" s="102" t="s">
        <v>105</v>
      </c>
    </row>
    <row r="42" spans="1:12" s="37" customFormat="1" ht="24.95" customHeight="1" x14ac:dyDescent="0.2">
      <c r="A42" s="101" t="s">
        <v>132</v>
      </c>
      <c r="B42" s="102" t="s">
        <v>126</v>
      </c>
      <c r="C42" s="101">
        <v>3</v>
      </c>
      <c r="D42" s="101" t="s">
        <v>310</v>
      </c>
      <c r="E42" s="102" t="s">
        <v>129</v>
      </c>
      <c r="F42" s="102" t="s">
        <v>131</v>
      </c>
      <c r="G42" s="97" t="s">
        <v>168</v>
      </c>
      <c r="H42" s="98" t="s">
        <v>27</v>
      </c>
      <c r="I42" s="99">
        <v>44405</v>
      </c>
      <c r="J42" s="102" t="s">
        <v>302</v>
      </c>
      <c r="K42" s="100">
        <f>SUM(1.16*1513.38)</f>
        <v>1755.5208</v>
      </c>
      <c r="L42" s="102" t="s">
        <v>105</v>
      </c>
    </row>
    <row r="43" spans="1:12" s="37" customFormat="1" ht="24.95" customHeight="1" x14ac:dyDescent="0.2">
      <c r="A43" s="101" t="s">
        <v>132</v>
      </c>
      <c r="B43" s="102" t="s">
        <v>126</v>
      </c>
      <c r="C43" s="101">
        <v>3</v>
      </c>
      <c r="D43" s="101" t="s">
        <v>310</v>
      </c>
      <c r="E43" s="102" t="s">
        <v>130</v>
      </c>
      <c r="F43" s="102" t="s">
        <v>131</v>
      </c>
      <c r="G43" s="97" t="s">
        <v>168</v>
      </c>
      <c r="H43" s="98" t="s">
        <v>27</v>
      </c>
      <c r="I43" s="99">
        <v>44405</v>
      </c>
      <c r="J43" s="102" t="s">
        <v>302</v>
      </c>
      <c r="K43" s="100">
        <f>SUM(1.16*1655.3)</f>
        <v>1920.1479999999999</v>
      </c>
      <c r="L43" s="102" t="s">
        <v>105</v>
      </c>
    </row>
    <row r="44" spans="1:12" s="37" customFormat="1" ht="24.95" customHeight="1" x14ac:dyDescent="0.2">
      <c r="A44" s="101" t="s">
        <v>144</v>
      </c>
      <c r="B44" s="102" t="s">
        <v>133</v>
      </c>
      <c r="C44" s="101">
        <v>1</v>
      </c>
      <c r="D44" s="101" t="s">
        <v>546</v>
      </c>
      <c r="E44" s="102" t="s">
        <v>310</v>
      </c>
      <c r="F44" s="102" t="s">
        <v>107</v>
      </c>
      <c r="G44" s="97" t="s">
        <v>168</v>
      </c>
      <c r="H44" s="98" t="s">
        <v>27</v>
      </c>
      <c r="I44" s="99">
        <v>44405</v>
      </c>
      <c r="J44" s="102" t="s">
        <v>302</v>
      </c>
      <c r="K44" s="100">
        <f>SUM(1.16*768.7)</f>
        <v>891.69200000000001</v>
      </c>
      <c r="L44" s="102" t="s">
        <v>105</v>
      </c>
    </row>
    <row r="45" spans="1:12" s="37" customFormat="1" ht="24.95" customHeight="1" x14ac:dyDescent="0.2">
      <c r="A45" s="101" t="s">
        <v>145</v>
      </c>
      <c r="B45" s="102" t="s">
        <v>134</v>
      </c>
      <c r="C45" s="101">
        <v>1</v>
      </c>
      <c r="D45" s="101" t="s">
        <v>310</v>
      </c>
      <c r="E45" s="102" t="s">
        <v>135</v>
      </c>
      <c r="F45" s="102" t="s">
        <v>136</v>
      </c>
      <c r="G45" s="97" t="s">
        <v>168</v>
      </c>
      <c r="H45" s="98" t="s">
        <v>27</v>
      </c>
      <c r="I45" s="99">
        <v>44405</v>
      </c>
      <c r="J45" s="102" t="s">
        <v>302</v>
      </c>
      <c r="K45" s="100">
        <f>SUM(1.16*552.66)</f>
        <v>641.08559999999989</v>
      </c>
      <c r="L45" s="102" t="s">
        <v>105</v>
      </c>
    </row>
    <row r="46" spans="1:12" s="37" customFormat="1" ht="24.95" customHeight="1" x14ac:dyDescent="0.2">
      <c r="A46" s="101" t="s">
        <v>146</v>
      </c>
      <c r="B46" s="102" t="s">
        <v>137</v>
      </c>
      <c r="C46" s="101">
        <v>1</v>
      </c>
      <c r="D46" s="101" t="s">
        <v>310</v>
      </c>
      <c r="E46" s="102" t="s">
        <v>139</v>
      </c>
      <c r="F46" s="102" t="s">
        <v>142</v>
      </c>
      <c r="G46" s="97" t="s">
        <v>168</v>
      </c>
      <c r="H46" s="98" t="s">
        <v>27</v>
      </c>
      <c r="I46" s="99">
        <v>44405</v>
      </c>
      <c r="J46" s="102" t="s">
        <v>302</v>
      </c>
      <c r="K46" s="100">
        <f>SUM(1.16*1012)</f>
        <v>1173.9199999999998</v>
      </c>
      <c r="L46" s="102" t="s">
        <v>105</v>
      </c>
    </row>
    <row r="47" spans="1:12" s="37" customFormat="1" ht="24.95" customHeight="1" x14ac:dyDescent="0.2">
      <c r="A47" s="101" t="s">
        <v>146</v>
      </c>
      <c r="B47" s="102" t="s">
        <v>138</v>
      </c>
      <c r="C47" s="101">
        <v>1</v>
      </c>
      <c r="D47" s="101" t="s">
        <v>310</v>
      </c>
      <c r="E47" s="102" t="s">
        <v>140</v>
      </c>
      <c r="F47" s="102" t="s">
        <v>143</v>
      </c>
      <c r="G47" s="97" t="s">
        <v>168</v>
      </c>
      <c r="H47" s="98" t="s">
        <v>27</v>
      </c>
      <c r="I47" s="99">
        <v>44405</v>
      </c>
      <c r="J47" s="102" t="s">
        <v>302</v>
      </c>
      <c r="K47" s="100">
        <f>SUM(1.16*674.92)</f>
        <v>782.90719999999988</v>
      </c>
      <c r="L47" s="102" t="s">
        <v>105</v>
      </c>
    </row>
    <row r="48" spans="1:12" s="37" customFormat="1" ht="24.95" customHeight="1" x14ac:dyDescent="0.2">
      <c r="A48" s="101" t="s">
        <v>146</v>
      </c>
      <c r="B48" s="102" t="s">
        <v>138</v>
      </c>
      <c r="C48" s="101">
        <v>1</v>
      </c>
      <c r="D48" s="101" t="s">
        <v>310</v>
      </c>
      <c r="E48" s="102" t="s">
        <v>141</v>
      </c>
      <c r="F48" s="102" t="s">
        <v>143</v>
      </c>
      <c r="G48" s="97" t="s">
        <v>168</v>
      </c>
      <c r="H48" s="98" t="s">
        <v>27</v>
      </c>
      <c r="I48" s="99">
        <v>44405</v>
      </c>
      <c r="J48" s="102" t="s">
        <v>302</v>
      </c>
      <c r="K48" s="100">
        <f>SUM(1.16*662.23)</f>
        <v>768.18679999999995</v>
      </c>
      <c r="L48" s="102" t="s">
        <v>105</v>
      </c>
    </row>
    <row r="49" spans="1:12" s="37" customFormat="1" ht="24.95" customHeight="1" x14ac:dyDescent="0.2">
      <c r="A49" s="101" t="s">
        <v>101</v>
      </c>
      <c r="B49" s="102" t="s">
        <v>92</v>
      </c>
      <c r="C49" s="101">
        <v>1</v>
      </c>
      <c r="D49" s="101" t="s">
        <v>310</v>
      </c>
      <c r="E49" s="102" t="s">
        <v>547</v>
      </c>
      <c r="F49" s="102" t="s">
        <v>143</v>
      </c>
      <c r="G49" s="97" t="s">
        <v>168</v>
      </c>
      <c r="H49" s="98" t="s">
        <v>27</v>
      </c>
      <c r="I49" s="99">
        <v>44405</v>
      </c>
      <c r="J49" s="102" t="s">
        <v>302</v>
      </c>
      <c r="K49" s="100">
        <f>SUM(1.16*244.08)</f>
        <v>283.13279999999997</v>
      </c>
      <c r="L49" s="102" t="s">
        <v>105</v>
      </c>
    </row>
    <row r="50" spans="1:12" s="37" customFormat="1" ht="24.95" customHeight="1" x14ac:dyDescent="0.2">
      <c r="A50" s="101" t="s">
        <v>101</v>
      </c>
      <c r="B50" s="102" t="s">
        <v>92</v>
      </c>
      <c r="C50" s="101">
        <v>1</v>
      </c>
      <c r="D50" s="101" t="s">
        <v>310</v>
      </c>
      <c r="E50" s="102" t="s">
        <v>147</v>
      </c>
      <c r="F50" s="102" t="s">
        <v>143</v>
      </c>
      <c r="G50" s="97" t="s">
        <v>168</v>
      </c>
      <c r="H50" s="98" t="s">
        <v>27</v>
      </c>
      <c r="I50" s="99">
        <v>44405</v>
      </c>
      <c r="J50" s="102" t="s">
        <v>302</v>
      </c>
      <c r="K50" s="100">
        <f>SUM(1.16*292.9)</f>
        <v>339.76399999999995</v>
      </c>
      <c r="L50" s="102" t="s">
        <v>105</v>
      </c>
    </row>
    <row r="51" spans="1:12" s="37" customFormat="1" ht="24.95" customHeight="1" x14ac:dyDescent="0.2">
      <c r="A51" s="101" t="s">
        <v>101</v>
      </c>
      <c r="B51" s="102" t="s">
        <v>92</v>
      </c>
      <c r="C51" s="101">
        <v>1</v>
      </c>
      <c r="D51" s="101" t="s">
        <v>310</v>
      </c>
      <c r="E51" s="102" t="s">
        <v>148</v>
      </c>
      <c r="F51" s="102" t="s">
        <v>143</v>
      </c>
      <c r="G51" s="97" t="s">
        <v>168</v>
      </c>
      <c r="H51" s="98" t="s">
        <v>27</v>
      </c>
      <c r="I51" s="99">
        <v>44405</v>
      </c>
      <c r="J51" s="102" t="s">
        <v>302</v>
      </c>
      <c r="K51" s="100">
        <f>SUM(1.16*309.17)</f>
        <v>358.63720000000001</v>
      </c>
      <c r="L51" s="102" t="s">
        <v>105</v>
      </c>
    </row>
    <row r="52" spans="1:12" s="37" customFormat="1" ht="30" customHeight="1" x14ac:dyDescent="0.2">
      <c r="A52" s="101" t="s">
        <v>154</v>
      </c>
      <c r="B52" s="102" t="s">
        <v>149</v>
      </c>
      <c r="C52" s="101">
        <v>1</v>
      </c>
      <c r="D52" s="101" t="s">
        <v>310</v>
      </c>
      <c r="E52" s="102" t="s">
        <v>310</v>
      </c>
      <c r="F52" s="102" t="s">
        <v>150</v>
      </c>
      <c r="G52" s="97" t="s">
        <v>168</v>
      </c>
      <c r="H52" s="98" t="s">
        <v>27</v>
      </c>
      <c r="I52" s="99">
        <v>44405</v>
      </c>
      <c r="J52" s="102" t="s">
        <v>302</v>
      </c>
      <c r="K52" s="100">
        <f>SUM(1.16*285.51)</f>
        <v>331.19159999999999</v>
      </c>
      <c r="L52" s="102" t="s">
        <v>105</v>
      </c>
    </row>
    <row r="53" spans="1:12" s="37" customFormat="1" ht="41.25" customHeight="1" x14ac:dyDescent="0.2">
      <c r="A53" s="101" t="s">
        <v>155</v>
      </c>
      <c r="B53" s="102" t="s">
        <v>151</v>
      </c>
      <c r="C53" s="101">
        <v>1</v>
      </c>
      <c r="D53" s="101" t="s">
        <v>310</v>
      </c>
      <c r="E53" s="102" t="s">
        <v>310</v>
      </c>
      <c r="F53" s="102" t="s">
        <v>152</v>
      </c>
      <c r="G53" s="97" t="s">
        <v>168</v>
      </c>
      <c r="H53" s="98" t="s">
        <v>27</v>
      </c>
      <c r="I53" s="99">
        <v>44405</v>
      </c>
      <c r="J53" s="102" t="s">
        <v>302</v>
      </c>
      <c r="K53" s="100">
        <f>SUM(1.16*353.74)</f>
        <v>410.33839999999998</v>
      </c>
      <c r="L53" s="102" t="s">
        <v>105</v>
      </c>
    </row>
    <row r="54" spans="1:12" s="37" customFormat="1" ht="45" customHeight="1" x14ac:dyDescent="0.2">
      <c r="A54" s="101" t="s">
        <v>156</v>
      </c>
      <c r="B54" s="102" t="s">
        <v>153</v>
      </c>
      <c r="C54" s="101">
        <v>1</v>
      </c>
      <c r="D54" s="101" t="s">
        <v>310</v>
      </c>
      <c r="E54" s="102" t="s">
        <v>310</v>
      </c>
      <c r="F54" s="102" t="s">
        <v>143</v>
      </c>
      <c r="G54" s="97" t="s">
        <v>168</v>
      </c>
      <c r="H54" s="98" t="s">
        <v>27</v>
      </c>
      <c r="I54" s="99">
        <v>44405</v>
      </c>
      <c r="J54" s="102" t="s">
        <v>302</v>
      </c>
      <c r="K54" s="100">
        <f>SUM((1.16*2288.24)+63.2)</f>
        <v>2717.5583999999994</v>
      </c>
      <c r="L54" s="102" t="s">
        <v>105</v>
      </c>
    </row>
    <row r="55" spans="1:12" s="37" customFormat="1" ht="36" customHeight="1" x14ac:dyDescent="0.2">
      <c r="A55" s="101" t="s">
        <v>164</v>
      </c>
      <c r="B55" s="102" t="s">
        <v>157</v>
      </c>
      <c r="C55" s="101">
        <v>1</v>
      </c>
      <c r="D55" s="101" t="s">
        <v>310</v>
      </c>
      <c r="E55" s="102" t="s">
        <v>310</v>
      </c>
      <c r="F55" s="102" t="s">
        <v>143</v>
      </c>
      <c r="G55" s="97" t="s">
        <v>168</v>
      </c>
      <c r="H55" s="98" t="s">
        <v>27</v>
      </c>
      <c r="I55" s="99">
        <v>44405</v>
      </c>
      <c r="J55" s="102" t="s">
        <v>302</v>
      </c>
      <c r="K55" s="100">
        <f>SUM(1.16*144.37)</f>
        <v>167.4692</v>
      </c>
      <c r="L55" s="102" t="s">
        <v>105</v>
      </c>
    </row>
    <row r="56" spans="1:12" s="37" customFormat="1" ht="36" customHeight="1" x14ac:dyDescent="0.2">
      <c r="A56" s="101" t="s">
        <v>165</v>
      </c>
      <c r="B56" s="102" t="s">
        <v>158</v>
      </c>
      <c r="C56" s="101">
        <v>1</v>
      </c>
      <c r="D56" s="101" t="s">
        <v>310</v>
      </c>
      <c r="E56" s="102" t="s">
        <v>310</v>
      </c>
      <c r="F56" s="102" t="s">
        <v>90</v>
      </c>
      <c r="G56" s="97" t="s">
        <v>168</v>
      </c>
      <c r="H56" s="98" t="s">
        <v>27</v>
      </c>
      <c r="I56" s="99">
        <v>44405</v>
      </c>
      <c r="J56" s="102" t="s">
        <v>302</v>
      </c>
      <c r="K56" s="100">
        <f>SUM(1.16*127.44)</f>
        <v>147.8304</v>
      </c>
      <c r="L56" s="102" t="s">
        <v>105</v>
      </c>
    </row>
    <row r="57" spans="1:12" s="37" customFormat="1" ht="33.75" customHeight="1" x14ac:dyDescent="0.2">
      <c r="A57" s="101" t="s">
        <v>166</v>
      </c>
      <c r="B57" s="102" t="s">
        <v>159</v>
      </c>
      <c r="C57" s="101">
        <v>1</v>
      </c>
      <c r="D57" s="101" t="s">
        <v>310</v>
      </c>
      <c r="E57" s="102" t="s">
        <v>160</v>
      </c>
      <c r="F57" s="102" t="s">
        <v>161</v>
      </c>
      <c r="G57" s="97" t="s">
        <v>168</v>
      </c>
      <c r="H57" s="98" t="s">
        <v>27</v>
      </c>
      <c r="I57" s="99">
        <v>44405</v>
      </c>
      <c r="J57" s="102" t="s">
        <v>302</v>
      </c>
      <c r="K57" s="100">
        <f>SUM(1.16*321.19)</f>
        <v>372.5804</v>
      </c>
      <c r="L57" s="102" t="s">
        <v>105</v>
      </c>
    </row>
    <row r="58" spans="1:12" s="37" customFormat="1" ht="24.95" customHeight="1" thickBot="1" x14ac:dyDescent="0.25">
      <c r="A58" s="104" t="s">
        <v>167</v>
      </c>
      <c r="B58" s="105" t="s">
        <v>162</v>
      </c>
      <c r="C58" s="104">
        <v>1</v>
      </c>
      <c r="D58" s="104" t="s">
        <v>310</v>
      </c>
      <c r="E58" s="105" t="s">
        <v>163</v>
      </c>
      <c r="F58" s="105" t="s">
        <v>161</v>
      </c>
      <c r="G58" s="106" t="s">
        <v>168</v>
      </c>
      <c r="H58" s="107" t="s">
        <v>27</v>
      </c>
      <c r="I58" s="108">
        <v>44405</v>
      </c>
      <c r="J58" s="105" t="s">
        <v>302</v>
      </c>
      <c r="K58" s="109">
        <f>SUM(1.16*606.28)</f>
        <v>703.2847999999999</v>
      </c>
      <c r="L58" s="105" t="s">
        <v>105</v>
      </c>
    </row>
    <row r="59" spans="1:12" s="1" customFormat="1" x14ac:dyDescent="0.25">
      <c r="A59" s="164"/>
      <c r="B59" s="165"/>
      <c r="C59" s="169" t="s">
        <v>287</v>
      </c>
      <c r="D59" s="169"/>
      <c r="E59" s="169"/>
      <c r="F59" s="165"/>
      <c r="G59" s="165"/>
      <c r="H59" s="165"/>
      <c r="I59" s="165"/>
      <c r="J59" s="169" t="s">
        <v>291</v>
      </c>
      <c r="K59" s="169"/>
      <c r="L59" s="176"/>
    </row>
    <row r="60" spans="1:12" s="1" customFormat="1" ht="14.25" x14ac:dyDescent="0.2">
      <c r="A60" s="166"/>
      <c r="B60" s="167"/>
      <c r="C60" s="167" t="s">
        <v>288</v>
      </c>
      <c r="D60" s="167"/>
      <c r="E60" s="167"/>
      <c r="F60" s="167"/>
      <c r="G60" s="167"/>
      <c r="H60" s="167"/>
      <c r="I60" s="167"/>
      <c r="J60" s="167" t="s">
        <v>594</v>
      </c>
      <c r="K60" s="167"/>
      <c r="L60" s="177"/>
    </row>
    <row r="61" spans="1:12" s="1" customFormat="1" ht="14.25" x14ac:dyDescent="0.2">
      <c r="A61" s="166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77"/>
    </row>
    <row r="62" spans="1:12" s="1" customFormat="1" ht="14.25" x14ac:dyDescent="0.2">
      <c r="A62" s="170" t="s">
        <v>289</v>
      </c>
      <c r="B62" s="171"/>
      <c r="C62" s="171"/>
      <c r="D62" s="171"/>
      <c r="E62" s="171"/>
      <c r="F62" s="171"/>
      <c r="G62" s="167"/>
      <c r="H62" s="171" t="s">
        <v>292</v>
      </c>
      <c r="I62" s="171"/>
      <c r="J62" s="171"/>
      <c r="K62" s="171"/>
      <c r="L62" s="174"/>
    </row>
    <row r="63" spans="1:12" s="1" customFormat="1" ht="14.25" x14ac:dyDescent="0.2">
      <c r="A63" s="170" t="s">
        <v>290</v>
      </c>
      <c r="B63" s="171"/>
      <c r="C63" s="171"/>
      <c r="D63" s="171"/>
      <c r="E63" s="171"/>
      <c r="F63" s="171"/>
      <c r="G63" s="167"/>
      <c r="H63" s="171" t="s">
        <v>293</v>
      </c>
      <c r="I63" s="171"/>
      <c r="J63" s="171"/>
      <c r="K63" s="171"/>
      <c r="L63" s="174"/>
    </row>
    <row r="64" spans="1:12" s="1" customFormat="1" thickBot="1" x14ac:dyDescent="0.25">
      <c r="A64" s="172"/>
      <c r="B64" s="173"/>
      <c r="C64" s="173"/>
      <c r="D64" s="173"/>
      <c r="E64" s="173"/>
      <c r="F64" s="173"/>
      <c r="G64" s="168"/>
      <c r="H64" s="173"/>
      <c r="I64" s="173"/>
      <c r="J64" s="173"/>
      <c r="K64" s="173"/>
      <c r="L64" s="175"/>
    </row>
    <row r="67" spans="4:7" x14ac:dyDescent="0.25">
      <c r="D67" s="51"/>
      <c r="E67" s="51"/>
      <c r="F67" s="51"/>
      <c r="G67" s="51"/>
    </row>
    <row r="68" spans="4:7" x14ac:dyDescent="0.25">
      <c r="D68" s="51"/>
      <c r="E68" s="51"/>
      <c r="F68" s="51"/>
      <c r="G68" s="51"/>
    </row>
    <row r="69" spans="4:7" x14ac:dyDescent="0.25">
      <c r="D69" s="51"/>
      <c r="E69" s="51"/>
      <c r="G69" s="51"/>
    </row>
    <row r="70" spans="4:7" x14ac:dyDescent="0.25">
      <c r="D70" s="51"/>
      <c r="E70" s="51"/>
      <c r="F70" s="51"/>
      <c r="G70" s="51"/>
    </row>
    <row r="71" spans="4:7" x14ac:dyDescent="0.25">
      <c r="D71" s="51"/>
      <c r="E71" s="51"/>
      <c r="F71" s="51"/>
      <c r="G71" s="51"/>
    </row>
    <row r="72" spans="4:7" x14ac:dyDescent="0.25">
      <c r="D72" s="51"/>
      <c r="E72" s="51"/>
      <c r="F72" s="51"/>
      <c r="G72" s="51"/>
    </row>
    <row r="73" spans="4:7" x14ac:dyDescent="0.25">
      <c r="D73" s="51"/>
      <c r="E73" s="51"/>
      <c r="F73" s="51"/>
      <c r="G73" s="51"/>
    </row>
    <row r="74" spans="4:7" x14ac:dyDescent="0.25">
      <c r="D74" s="51"/>
      <c r="E74" s="51"/>
      <c r="F74" s="51"/>
      <c r="G74" s="51"/>
    </row>
    <row r="75" spans="4:7" x14ac:dyDescent="0.25">
      <c r="D75" s="51"/>
      <c r="E75" s="51"/>
      <c r="F75" s="51"/>
      <c r="G75" s="51"/>
    </row>
    <row r="76" spans="4:7" x14ac:dyDescent="0.25">
      <c r="D76" s="51"/>
      <c r="E76" s="51"/>
      <c r="F76" s="51"/>
      <c r="G76" s="51"/>
    </row>
  </sheetData>
  <mergeCells count="19">
    <mergeCell ref="H59:I61"/>
    <mergeCell ref="J59:K59"/>
    <mergeCell ref="J60:K61"/>
    <mergeCell ref="H62:L62"/>
    <mergeCell ref="H63:L64"/>
    <mergeCell ref="L59:L61"/>
    <mergeCell ref="A59:B61"/>
    <mergeCell ref="G59:G64"/>
    <mergeCell ref="F59:F61"/>
    <mergeCell ref="C59:E59"/>
    <mergeCell ref="C60:E61"/>
    <mergeCell ref="A62:F62"/>
    <mergeCell ref="A63:F64"/>
    <mergeCell ref="A6:L6"/>
    <mergeCell ref="A2:H3"/>
    <mergeCell ref="I2:L3"/>
    <mergeCell ref="A4:L4"/>
    <mergeCell ref="A1:L1"/>
    <mergeCell ref="A5:L5"/>
  </mergeCells>
  <pageMargins left="0.7" right="0.7" top="0.75" bottom="0.75" header="0.3" footer="0.3"/>
  <pageSetup scale="44" fitToHeight="0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22"/>
  <sheetViews>
    <sheetView view="pageBreakPreview" zoomScale="60" zoomScaleNormal="70" workbookViewId="0">
      <selection activeCell="G29" sqref="G29"/>
    </sheetView>
  </sheetViews>
  <sheetFormatPr baseColWidth="10" defaultRowHeight="15" x14ac:dyDescent="0.25"/>
  <cols>
    <col min="1" max="2" width="14" style="13" customWidth="1"/>
    <col min="3" max="3" width="16.28515625" style="13" customWidth="1"/>
    <col min="4" max="4" width="20.140625" style="13" customWidth="1"/>
    <col min="5" max="5" width="15.42578125" style="15" customWidth="1"/>
    <col min="6" max="6" width="41.7109375" style="13" customWidth="1"/>
    <col min="7" max="7" width="24.42578125" style="13" customWidth="1"/>
    <col min="8" max="8" width="17.28515625" style="13" customWidth="1"/>
    <col min="9" max="9" width="26" style="13" customWidth="1"/>
    <col min="10" max="10" width="32.2851562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591</v>
      </c>
      <c r="B2" s="144"/>
      <c r="C2" s="144"/>
      <c r="D2" s="144"/>
      <c r="E2" s="144"/>
      <c r="F2" s="144"/>
      <c r="G2" s="144"/>
      <c r="H2" s="145"/>
      <c r="I2" s="150" t="s">
        <v>649</v>
      </c>
      <c r="J2" s="150"/>
      <c r="K2" s="150"/>
      <c r="L2" s="151"/>
    </row>
    <row r="3" spans="1:12" s="1" customFormat="1" ht="15" customHeight="1" thickBot="1" x14ac:dyDescent="0.25">
      <c r="A3" s="184"/>
      <c r="B3" s="185"/>
      <c r="C3" s="185"/>
      <c r="D3" s="185"/>
      <c r="E3" s="185"/>
      <c r="F3" s="185"/>
      <c r="G3" s="185"/>
      <c r="H3" s="186"/>
      <c r="I3" s="187"/>
      <c r="J3" s="187"/>
      <c r="K3" s="187"/>
      <c r="L3" s="188"/>
    </row>
    <row r="4" spans="1:12" s="1" customFormat="1" ht="15" customHeight="1" thickBot="1" x14ac:dyDescent="0.25">
      <c r="A4" s="155" t="s">
        <v>679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680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683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47" customFormat="1" ht="39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30" customFormat="1" ht="36.75" customHeight="1" x14ac:dyDescent="0.2">
      <c r="A8" s="72" t="s">
        <v>47</v>
      </c>
      <c r="B8" s="83" t="s">
        <v>15</v>
      </c>
      <c r="C8" s="72">
        <v>1</v>
      </c>
      <c r="D8" s="83" t="s">
        <v>310</v>
      </c>
      <c r="E8" s="83" t="s">
        <v>304</v>
      </c>
      <c r="F8" s="83" t="s">
        <v>305</v>
      </c>
      <c r="G8" s="72" t="s">
        <v>306</v>
      </c>
      <c r="H8" s="83" t="s">
        <v>682</v>
      </c>
      <c r="I8" s="120" t="s">
        <v>573</v>
      </c>
      <c r="J8" s="72" t="s">
        <v>270</v>
      </c>
      <c r="K8" s="85" t="s">
        <v>595</v>
      </c>
      <c r="L8" s="83" t="s">
        <v>310</v>
      </c>
    </row>
    <row r="9" spans="1:12" s="30" customFormat="1" ht="33.75" customHeight="1" x14ac:dyDescent="0.2">
      <c r="A9" s="73" t="s">
        <v>47</v>
      </c>
      <c r="B9" s="78" t="s">
        <v>15</v>
      </c>
      <c r="C9" s="73">
        <v>1</v>
      </c>
      <c r="D9" s="78" t="s">
        <v>310</v>
      </c>
      <c r="E9" s="78" t="s">
        <v>304</v>
      </c>
      <c r="F9" s="78" t="s">
        <v>308</v>
      </c>
      <c r="G9" s="72" t="s">
        <v>306</v>
      </c>
      <c r="H9" s="83" t="s">
        <v>682</v>
      </c>
      <c r="I9" s="120" t="s">
        <v>573</v>
      </c>
      <c r="J9" s="73" t="s">
        <v>270</v>
      </c>
      <c r="K9" s="121" t="s">
        <v>595</v>
      </c>
      <c r="L9" s="78" t="s">
        <v>310</v>
      </c>
    </row>
    <row r="10" spans="1:12" s="30" customFormat="1" ht="35.25" customHeight="1" x14ac:dyDescent="0.2">
      <c r="A10" s="73" t="s">
        <v>283</v>
      </c>
      <c r="B10" s="78" t="s">
        <v>237</v>
      </c>
      <c r="C10" s="73">
        <v>1</v>
      </c>
      <c r="D10" s="78" t="s">
        <v>310</v>
      </c>
      <c r="E10" s="78" t="s">
        <v>315</v>
      </c>
      <c r="F10" s="78" t="s">
        <v>316</v>
      </c>
      <c r="G10" s="72" t="s">
        <v>306</v>
      </c>
      <c r="H10" s="83" t="s">
        <v>682</v>
      </c>
      <c r="I10" s="120" t="s">
        <v>573</v>
      </c>
      <c r="J10" s="73" t="s">
        <v>270</v>
      </c>
      <c r="K10" s="121" t="s">
        <v>595</v>
      </c>
      <c r="L10" s="78" t="s">
        <v>310</v>
      </c>
    </row>
    <row r="11" spans="1:12" s="30" customFormat="1" ht="39.75" customHeight="1" x14ac:dyDescent="0.2">
      <c r="A11" s="73" t="s">
        <v>47</v>
      </c>
      <c r="B11" s="78" t="s">
        <v>15</v>
      </c>
      <c r="C11" s="73">
        <v>1</v>
      </c>
      <c r="D11" s="78" t="s">
        <v>310</v>
      </c>
      <c r="E11" s="78" t="s">
        <v>315</v>
      </c>
      <c r="F11" s="78" t="s">
        <v>317</v>
      </c>
      <c r="G11" s="72" t="s">
        <v>306</v>
      </c>
      <c r="H11" s="83" t="s">
        <v>682</v>
      </c>
      <c r="I11" s="73" t="s">
        <v>573</v>
      </c>
      <c r="J11" s="73" t="s">
        <v>270</v>
      </c>
      <c r="K11" s="121" t="s">
        <v>595</v>
      </c>
      <c r="L11" s="78" t="s">
        <v>318</v>
      </c>
    </row>
    <row r="12" spans="1:12" s="30" customFormat="1" ht="24.95" customHeight="1" x14ac:dyDescent="0.2">
      <c r="A12" s="73" t="s">
        <v>277</v>
      </c>
      <c r="B12" s="78" t="s">
        <v>228</v>
      </c>
      <c r="C12" s="73">
        <v>1</v>
      </c>
      <c r="D12" s="73" t="s">
        <v>185</v>
      </c>
      <c r="E12" s="78" t="s">
        <v>319</v>
      </c>
      <c r="F12" s="78" t="s">
        <v>432</v>
      </c>
      <c r="G12" s="72" t="s">
        <v>306</v>
      </c>
      <c r="H12" s="83" t="s">
        <v>682</v>
      </c>
      <c r="I12" s="122">
        <v>44375</v>
      </c>
      <c r="J12" s="73" t="s">
        <v>272</v>
      </c>
      <c r="K12" s="121">
        <v>4900</v>
      </c>
      <c r="L12" s="78" t="s">
        <v>551</v>
      </c>
    </row>
    <row r="13" spans="1:12" s="30" customFormat="1" ht="24.95" customHeight="1" x14ac:dyDescent="0.2">
      <c r="A13" s="73" t="s">
        <v>59</v>
      </c>
      <c r="B13" s="78" t="s">
        <v>320</v>
      </c>
      <c r="C13" s="73">
        <v>1</v>
      </c>
      <c r="D13" s="73" t="s">
        <v>321</v>
      </c>
      <c r="E13" s="78" t="s">
        <v>322</v>
      </c>
      <c r="F13" s="78" t="s">
        <v>323</v>
      </c>
      <c r="G13" s="72" t="s">
        <v>306</v>
      </c>
      <c r="H13" s="83" t="s">
        <v>682</v>
      </c>
      <c r="I13" s="178">
        <v>43376</v>
      </c>
      <c r="J13" s="73" t="s">
        <v>272</v>
      </c>
      <c r="K13" s="181">
        <v>6890</v>
      </c>
      <c r="L13" s="78" t="s">
        <v>310</v>
      </c>
    </row>
    <row r="14" spans="1:12" s="30" customFormat="1" ht="24.95" customHeight="1" x14ac:dyDescent="0.2">
      <c r="A14" s="73" t="s">
        <v>275</v>
      </c>
      <c r="B14" s="78" t="s">
        <v>177</v>
      </c>
      <c r="C14" s="73">
        <v>1</v>
      </c>
      <c r="D14" s="73" t="s">
        <v>222</v>
      </c>
      <c r="E14" s="78" t="s">
        <v>324</v>
      </c>
      <c r="F14" s="78" t="s">
        <v>42</v>
      </c>
      <c r="G14" s="72" t="s">
        <v>306</v>
      </c>
      <c r="H14" s="83" t="s">
        <v>682</v>
      </c>
      <c r="I14" s="179"/>
      <c r="J14" s="73" t="s">
        <v>272</v>
      </c>
      <c r="K14" s="182"/>
      <c r="L14" s="78" t="s">
        <v>310</v>
      </c>
    </row>
    <row r="15" spans="1:12" s="30" customFormat="1" ht="24.95" customHeight="1" x14ac:dyDescent="0.2">
      <c r="A15" s="73" t="s">
        <v>276</v>
      </c>
      <c r="B15" s="78" t="s">
        <v>181</v>
      </c>
      <c r="C15" s="73">
        <v>1</v>
      </c>
      <c r="D15" s="73" t="s">
        <v>325</v>
      </c>
      <c r="E15" s="78" t="s">
        <v>326</v>
      </c>
      <c r="F15" s="78" t="s">
        <v>42</v>
      </c>
      <c r="G15" s="72" t="s">
        <v>306</v>
      </c>
      <c r="H15" s="83" t="s">
        <v>682</v>
      </c>
      <c r="I15" s="180"/>
      <c r="J15" s="73" t="s">
        <v>272</v>
      </c>
      <c r="K15" s="183"/>
      <c r="L15" s="78" t="s">
        <v>310</v>
      </c>
    </row>
    <row r="16" spans="1:12" s="30" customFormat="1" ht="39.75" customHeight="1" thickBot="1" x14ac:dyDescent="0.25">
      <c r="A16" s="74" t="s">
        <v>286</v>
      </c>
      <c r="B16" s="79" t="s">
        <v>258</v>
      </c>
      <c r="C16" s="74">
        <v>1</v>
      </c>
      <c r="D16" s="74" t="s">
        <v>327</v>
      </c>
      <c r="E16" s="79" t="s">
        <v>328</v>
      </c>
      <c r="F16" s="79" t="s">
        <v>329</v>
      </c>
      <c r="G16" s="80" t="s">
        <v>306</v>
      </c>
      <c r="H16" s="83" t="s">
        <v>682</v>
      </c>
      <c r="I16" s="123">
        <v>43281</v>
      </c>
      <c r="J16" s="74" t="s">
        <v>272</v>
      </c>
      <c r="K16" s="124">
        <v>4800</v>
      </c>
      <c r="L16" s="79" t="s">
        <v>330</v>
      </c>
    </row>
    <row r="17" spans="1:12" s="1" customFormat="1" x14ac:dyDescent="0.25">
      <c r="A17" s="164"/>
      <c r="B17" s="165"/>
      <c r="C17" s="169" t="s">
        <v>287</v>
      </c>
      <c r="D17" s="169"/>
      <c r="E17" s="169"/>
      <c r="F17" s="165"/>
      <c r="G17" s="165"/>
      <c r="H17" s="165"/>
      <c r="I17" s="165"/>
      <c r="J17" s="169" t="s">
        <v>291</v>
      </c>
      <c r="K17" s="169"/>
      <c r="L17" s="176"/>
    </row>
    <row r="18" spans="1:12" s="1" customFormat="1" ht="14.25" x14ac:dyDescent="0.2">
      <c r="A18" s="166"/>
      <c r="B18" s="167"/>
      <c r="C18" s="167" t="s">
        <v>288</v>
      </c>
      <c r="D18" s="167"/>
      <c r="E18" s="167"/>
      <c r="F18" s="167"/>
      <c r="G18" s="167"/>
      <c r="H18" s="167"/>
      <c r="I18" s="167"/>
      <c r="J18" s="167" t="s">
        <v>596</v>
      </c>
      <c r="K18" s="167"/>
      <c r="L18" s="177"/>
    </row>
    <row r="19" spans="1:12" s="1" customFormat="1" ht="14.25" x14ac:dyDescent="0.2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77"/>
    </row>
    <row r="20" spans="1:12" s="1" customFormat="1" ht="14.25" x14ac:dyDescent="0.2">
      <c r="A20" s="170" t="s">
        <v>289</v>
      </c>
      <c r="B20" s="171"/>
      <c r="C20" s="171"/>
      <c r="D20" s="171"/>
      <c r="E20" s="171"/>
      <c r="F20" s="171"/>
      <c r="G20" s="167"/>
      <c r="H20" s="171" t="s">
        <v>681</v>
      </c>
      <c r="I20" s="171"/>
      <c r="J20" s="171"/>
      <c r="K20" s="171"/>
      <c r="L20" s="174"/>
    </row>
    <row r="21" spans="1:12" s="1" customFormat="1" ht="14.25" x14ac:dyDescent="0.2">
      <c r="A21" s="170" t="s">
        <v>290</v>
      </c>
      <c r="B21" s="171"/>
      <c r="C21" s="171"/>
      <c r="D21" s="171"/>
      <c r="E21" s="171"/>
      <c r="F21" s="171"/>
      <c r="G21" s="167"/>
      <c r="H21" s="171" t="s">
        <v>303</v>
      </c>
      <c r="I21" s="171"/>
      <c r="J21" s="171"/>
      <c r="K21" s="171"/>
      <c r="L21" s="174"/>
    </row>
    <row r="22" spans="1:12" s="1" customFormat="1" thickBot="1" x14ac:dyDescent="0.25">
      <c r="A22" s="172"/>
      <c r="B22" s="173"/>
      <c r="C22" s="173"/>
      <c r="D22" s="173"/>
      <c r="E22" s="173"/>
      <c r="F22" s="173"/>
      <c r="G22" s="168"/>
      <c r="H22" s="173"/>
      <c r="I22" s="173"/>
      <c r="J22" s="173"/>
      <c r="K22" s="173"/>
      <c r="L22" s="175"/>
    </row>
  </sheetData>
  <mergeCells count="21">
    <mergeCell ref="A6:L6"/>
    <mergeCell ref="A1:L1"/>
    <mergeCell ref="A2:H3"/>
    <mergeCell ref="I2:L3"/>
    <mergeCell ref="A4:L4"/>
    <mergeCell ref="A5:L5"/>
    <mergeCell ref="I13:I15"/>
    <mergeCell ref="K13:K15"/>
    <mergeCell ref="A20:F20"/>
    <mergeCell ref="H20:L20"/>
    <mergeCell ref="A21:F22"/>
    <mergeCell ref="H21:L22"/>
    <mergeCell ref="A17:B19"/>
    <mergeCell ref="C17:E17"/>
    <mergeCell ref="F17:F19"/>
    <mergeCell ref="G17:G22"/>
    <mergeCell ref="H17:I19"/>
    <mergeCell ref="J17:K17"/>
    <mergeCell ref="L17:L19"/>
    <mergeCell ref="C18:E19"/>
    <mergeCell ref="J18:K19"/>
  </mergeCells>
  <pageMargins left="0.7" right="0.7" top="0.75" bottom="0.75" header="0.3" footer="0.3"/>
  <pageSetup scale="45" fitToHeight="0" orientation="landscape" horizontalDpi="4294967293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L28"/>
  <sheetViews>
    <sheetView view="pageBreakPreview" zoomScale="60" zoomScaleNormal="70" workbookViewId="0">
      <selection activeCell="O15" sqref="O15"/>
    </sheetView>
  </sheetViews>
  <sheetFormatPr baseColWidth="10" defaultRowHeight="15" x14ac:dyDescent="0.25"/>
  <cols>
    <col min="1" max="1" width="11.28515625" style="13" customWidth="1"/>
    <col min="2" max="2" width="26.85546875" style="13" customWidth="1"/>
    <col min="3" max="3" width="12" style="13" customWidth="1"/>
    <col min="4" max="4" width="21.42578125" style="13" customWidth="1"/>
    <col min="5" max="5" width="22.42578125" style="15" customWidth="1"/>
    <col min="6" max="6" width="41.7109375" style="13" customWidth="1"/>
    <col min="7" max="7" width="24.42578125" style="13" customWidth="1"/>
    <col min="8" max="8" width="17.7109375" style="13" customWidth="1"/>
    <col min="9" max="9" width="23.85546875" style="13" customWidth="1"/>
    <col min="10" max="10" width="26.4257812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84" t="s">
        <v>588</v>
      </c>
      <c r="B2" s="185"/>
      <c r="C2" s="185"/>
      <c r="D2" s="185"/>
      <c r="E2" s="185"/>
      <c r="F2" s="185"/>
      <c r="G2" s="185"/>
      <c r="H2" s="185"/>
      <c r="I2" s="195" t="s">
        <v>649</v>
      </c>
      <c r="J2" s="187"/>
      <c r="K2" s="187"/>
      <c r="L2" s="188"/>
    </row>
    <row r="3" spans="1:12" s="1" customFormat="1" ht="15" customHeight="1" thickBot="1" x14ac:dyDescent="0.25">
      <c r="A3" s="184"/>
      <c r="B3" s="185"/>
      <c r="C3" s="185"/>
      <c r="D3" s="185"/>
      <c r="E3" s="185"/>
      <c r="F3" s="185"/>
      <c r="G3" s="185"/>
      <c r="H3" s="185"/>
      <c r="I3" s="195"/>
      <c r="J3" s="187"/>
      <c r="K3" s="187"/>
      <c r="L3" s="188"/>
    </row>
    <row r="4" spans="1:12" s="1" customFormat="1" ht="15" customHeight="1" thickBot="1" x14ac:dyDescent="0.25">
      <c r="A4" s="155" t="s">
        <v>670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671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672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33" customFormat="1" ht="40.5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37" customFormat="1" ht="24.95" customHeight="1" x14ac:dyDescent="0.2">
      <c r="A8" s="97" t="s">
        <v>273</v>
      </c>
      <c r="B8" s="98" t="s">
        <v>169</v>
      </c>
      <c r="C8" s="97">
        <v>1</v>
      </c>
      <c r="D8" s="97" t="s">
        <v>170</v>
      </c>
      <c r="E8" s="98" t="s">
        <v>171</v>
      </c>
      <c r="F8" s="98" t="s">
        <v>172</v>
      </c>
      <c r="G8" s="97" t="s">
        <v>173</v>
      </c>
      <c r="H8" s="98" t="s">
        <v>174</v>
      </c>
      <c r="I8" s="189">
        <v>42094</v>
      </c>
      <c r="J8" s="97" t="s">
        <v>272</v>
      </c>
      <c r="K8" s="192">
        <v>3200</v>
      </c>
      <c r="L8" s="101" t="s">
        <v>310</v>
      </c>
    </row>
    <row r="9" spans="1:12" s="37" customFormat="1" ht="24.95" customHeight="1" x14ac:dyDescent="0.2">
      <c r="A9" s="101" t="s">
        <v>274</v>
      </c>
      <c r="B9" s="102" t="s">
        <v>211</v>
      </c>
      <c r="C9" s="101">
        <v>1</v>
      </c>
      <c r="D9" s="101" t="s">
        <v>175</v>
      </c>
      <c r="E9" s="101" t="s">
        <v>310</v>
      </c>
      <c r="F9" s="102" t="s">
        <v>176</v>
      </c>
      <c r="G9" s="97" t="s">
        <v>173</v>
      </c>
      <c r="H9" s="98" t="s">
        <v>174</v>
      </c>
      <c r="I9" s="190"/>
      <c r="J9" s="101" t="s">
        <v>272</v>
      </c>
      <c r="K9" s="193"/>
      <c r="L9" s="101" t="s">
        <v>310</v>
      </c>
    </row>
    <row r="10" spans="1:12" s="37" customFormat="1" ht="24.95" customHeight="1" x14ac:dyDescent="0.2">
      <c r="A10" s="101" t="s">
        <v>275</v>
      </c>
      <c r="B10" s="102" t="s">
        <v>177</v>
      </c>
      <c r="C10" s="101">
        <v>1</v>
      </c>
      <c r="D10" s="101" t="s">
        <v>178</v>
      </c>
      <c r="E10" s="102" t="s">
        <v>179</v>
      </c>
      <c r="F10" s="102" t="s">
        <v>180</v>
      </c>
      <c r="G10" s="97" t="s">
        <v>173</v>
      </c>
      <c r="H10" s="98" t="s">
        <v>174</v>
      </c>
      <c r="I10" s="190"/>
      <c r="J10" s="101" t="s">
        <v>272</v>
      </c>
      <c r="K10" s="193"/>
      <c r="L10" s="101" t="s">
        <v>310</v>
      </c>
    </row>
    <row r="11" spans="1:12" s="37" customFormat="1" ht="24.95" customHeight="1" x14ac:dyDescent="0.2">
      <c r="A11" s="101" t="s">
        <v>276</v>
      </c>
      <c r="B11" s="102" t="s">
        <v>181</v>
      </c>
      <c r="C11" s="101">
        <v>1</v>
      </c>
      <c r="D11" s="101" t="s">
        <v>182</v>
      </c>
      <c r="E11" s="102" t="s">
        <v>183</v>
      </c>
      <c r="F11" s="102" t="s">
        <v>42</v>
      </c>
      <c r="G11" s="97" t="s">
        <v>173</v>
      </c>
      <c r="H11" s="98" t="s">
        <v>174</v>
      </c>
      <c r="I11" s="191"/>
      <c r="J11" s="101" t="s">
        <v>272</v>
      </c>
      <c r="K11" s="194"/>
      <c r="L11" s="101" t="s">
        <v>310</v>
      </c>
    </row>
    <row r="12" spans="1:12" s="37" customFormat="1" ht="24.95" customHeight="1" x14ac:dyDescent="0.2">
      <c r="A12" s="101" t="s">
        <v>277</v>
      </c>
      <c r="B12" s="102" t="s">
        <v>184</v>
      </c>
      <c r="C12" s="101">
        <v>1</v>
      </c>
      <c r="D12" s="101" t="s">
        <v>185</v>
      </c>
      <c r="E12" s="102" t="s">
        <v>186</v>
      </c>
      <c r="F12" s="102" t="s">
        <v>187</v>
      </c>
      <c r="G12" s="97" t="s">
        <v>173</v>
      </c>
      <c r="H12" s="98" t="s">
        <v>174</v>
      </c>
      <c r="I12" s="110">
        <v>43270</v>
      </c>
      <c r="J12" s="101" t="s">
        <v>272</v>
      </c>
      <c r="K12" s="100">
        <v>3712</v>
      </c>
      <c r="L12" s="101" t="s">
        <v>310</v>
      </c>
    </row>
    <row r="13" spans="1:12" s="37" customFormat="1" ht="35.25" customHeight="1" x14ac:dyDescent="0.2">
      <c r="A13" s="101" t="s">
        <v>278</v>
      </c>
      <c r="B13" s="102" t="s">
        <v>188</v>
      </c>
      <c r="C13" s="101">
        <v>1</v>
      </c>
      <c r="D13" s="101" t="s">
        <v>209</v>
      </c>
      <c r="E13" s="102" t="s">
        <v>207</v>
      </c>
      <c r="F13" s="102" t="s">
        <v>208</v>
      </c>
      <c r="G13" s="97" t="s">
        <v>173</v>
      </c>
      <c r="H13" s="98" t="s">
        <v>174</v>
      </c>
      <c r="I13" s="110">
        <v>43281</v>
      </c>
      <c r="J13" s="102" t="s">
        <v>270</v>
      </c>
      <c r="K13" s="102">
        <v>1699</v>
      </c>
      <c r="L13" s="101" t="s">
        <v>310</v>
      </c>
    </row>
    <row r="14" spans="1:12" s="37" customFormat="1" ht="35.25" customHeight="1" x14ac:dyDescent="0.2">
      <c r="A14" s="101" t="s">
        <v>279</v>
      </c>
      <c r="B14" s="102" t="s">
        <v>189</v>
      </c>
      <c r="C14" s="101">
        <v>1</v>
      </c>
      <c r="D14" s="101" t="s">
        <v>310</v>
      </c>
      <c r="E14" s="102" t="s">
        <v>210</v>
      </c>
      <c r="F14" s="102" t="s">
        <v>200</v>
      </c>
      <c r="G14" s="97" t="s">
        <v>173</v>
      </c>
      <c r="H14" s="98" t="s">
        <v>174</v>
      </c>
      <c r="I14" s="110">
        <v>43452</v>
      </c>
      <c r="J14" s="102" t="s">
        <v>270</v>
      </c>
      <c r="K14" s="111">
        <v>9280</v>
      </c>
      <c r="L14" s="101" t="s">
        <v>310</v>
      </c>
    </row>
    <row r="15" spans="1:12" s="37" customFormat="1" ht="44.25" customHeight="1" x14ac:dyDescent="0.2">
      <c r="A15" s="101" t="s">
        <v>280</v>
      </c>
      <c r="B15" s="102" t="s">
        <v>190</v>
      </c>
      <c r="C15" s="101">
        <v>2</v>
      </c>
      <c r="D15" s="101" t="s">
        <v>310</v>
      </c>
      <c r="E15" s="102" t="s">
        <v>76</v>
      </c>
      <c r="F15" s="102" t="s">
        <v>201</v>
      </c>
      <c r="G15" s="97" t="s">
        <v>173</v>
      </c>
      <c r="H15" s="98" t="s">
        <v>174</v>
      </c>
      <c r="I15" s="101" t="s">
        <v>573</v>
      </c>
      <c r="J15" s="102" t="s">
        <v>270</v>
      </c>
      <c r="K15" s="111" t="s">
        <v>573</v>
      </c>
      <c r="L15" s="101" t="s">
        <v>310</v>
      </c>
    </row>
    <row r="16" spans="1:12" s="37" customFormat="1" ht="32.25" customHeight="1" x14ac:dyDescent="0.2">
      <c r="A16" s="101" t="s">
        <v>84</v>
      </c>
      <c r="B16" s="102" t="s">
        <v>73</v>
      </c>
      <c r="C16" s="101">
        <v>2</v>
      </c>
      <c r="D16" s="101" t="s">
        <v>310</v>
      </c>
      <c r="E16" s="102" t="s">
        <v>191</v>
      </c>
      <c r="F16" s="102" t="s">
        <v>202</v>
      </c>
      <c r="G16" s="97" t="s">
        <v>173</v>
      </c>
      <c r="H16" s="98" t="s">
        <v>174</v>
      </c>
      <c r="I16" s="101" t="s">
        <v>573</v>
      </c>
      <c r="J16" s="102" t="s">
        <v>270</v>
      </c>
      <c r="K16" s="111" t="s">
        <v>573</v>
      </c>
      <c r="L16" s="101" t="s">
        <v>310</v>
      </c>
    </row>
    <row r="17" spans="1:12" s="37" customFormat="1" ht="37.5" customHeight="1" x14ac:dyDescent="0.2">
      <c r="A17" s="101" t="s">
        <v>84</v>
      </c>
      <c r="B17" s="102" t="s">
        <v>73</v>
      </c>
      <c r="C17" s="101">
        <v>2</v>
      </c>
      <c r="D17" s="101" t="s">
        <v>310</v>
      </c>
      <c r="E17" s="102" t="s">
        <v>76</v>
      </c>
      <c r="F17" s="102" t="s">
        <v>202</v>
      </c>
      <c r="G17" s="97" t="s">
        <v>173</v>
      </c>
      <c r="H17" s="98" t="s">
        <v>174</v>
      </c>
      <c r="I17" s="101" t="s">
        <v>573</v>
      </c>
      <c r="J17" s="102" t="s">
        <v>270</v>
      </c>
      <c r="K17" s="111" t="s">
        <v>573</v>
      </c>
      <c r="L17" s="101" t="s">
        <v>310</v>
      </c>
    </row>
    <row r="18" spans="1:12" s="37" customFormat="1" ht="54.75" customHeight="1" x14ac:dyDescent="0.2">
      <c r="A18" s="101" t="s">
        <v>84</v>
      </c>
      <c r="B18" s="102" t="s">
        <v>192</v>
      </c>
      <c r="C18" s="101">
        <v>2</v>
      </c>
      <c r="D18" s="101" t="s">
        <v>310</v>
      </c>
      <c r="E18" s="102" t="s">
        <v>426</v>
      </c>
      <c r="F18" s="102" t="s">
        <v>203</v>
      </c>
      <c r="G18" s="97" t="s">
        <v>173</v>
      </c>
      <c r="H18" s="98" t="s">
        <v>174</v>
      </c>
      <c r="I18" s="110">
        <v>43242</v>
      </c>
      <c r="J18" s="102" t="s">
        <v>270</v>
      </c>
      <c r="K18" s="111">
        <v>2498</v>
      </c>
      <c r="L18" s="101" t="s">
        <v>310</v>
      </c>
    </row>
    <row r="19" spans="1:12" s="37" customFormat="1" ht="32.25" customHeight="1" x14ac:dyDescent="0.2">
      <c r="A19" s="101" t="s">
        <v>84</v>
      </c>
      <c r="B19" s="102" t="s">
        <v>73</v>
      </c>
      <c r="C19" s="101">
        <v>2</v>
      </c>
      <c r="D19" s="101" t="s">
        <v>205</v>
      </c>
      <c r="E19" s="102" t="s">
        <v>193</v>
      </c>
      <c r="F19" s="102" t="s">
        <v>204</v>
      </c>
      <c r="G19" s="97" t="s">
        <v>173</v>
      </c>
      <c r="H19" s="98" t="s">
        <v>174</v>
      </c>
      <c r="I19" s="101" t="s">
        <v>573</v>
      </c>
      <c r="J19" s="102" t="s">
        <v>270</v>
      </c>
      <c r="K19" s="111" t="s">
        <v>573</v>
      </c>
      <c r="L19" s="101" t="s">
        <v>310</v>
      </c>
    </row>
    <row r="20" spans="1:12" s="37" customFormat="1" ht="34.5" customHeight="1" x14ac:dyDescent="0.2">
      <c r="A20" s="101" t="s">
        <v>89</v>
      </c>
      <c r="B20" s="102" t="s">
        <v>194</v>
      </c>
      <c r="C20" s="101">
        <v>3</v>
      </c>
      <c r="D20" s="101" t="s">
        <v>310</v>
      </c>
      <c r="E20" s="101" t="s">
        <v>310</v>
      </c>
      <c r="F20" s="102" t="s">
        <v>199</v>
      </c>
      <c r="G20" s="97" t="s">
        <v>173</v>
      </c>
      <c r="H20" s="98" t="s">
        <v>174</v>
      </c>
      <c r="I20" s="101" t="s">
        <v>573</v>
      </c>
      <c r="J20" s="102" t="s">
        <v>270</v>
      </c>
      <c r="K20" s="111" t="s">
        <v>573</v>
      </c>
      <c r="L20" s="101" t="s">
        <v>310</v>
      </c>
    </row>
    <row r="21" spans="1:12" s="37" customFormat="1" ht="35.25" customHeight="1" x14ac:dyDescent="0.2">
      <c r="A21" s="101" t="s">
        <v>281</v>
      </c>
      <c r="B21" s="102" t="s">
        <v>195</v>
      </c>
      <c r="C21" s="101">
        <v>1</v>
      </c>
      <c r="D21" s="101" t="s">
        <v>206</v>
      </c>
      <c r="E21" s="102" t="s">
        <v>196</v>
      </c>
      <c r="F21" s="102" t="s">
        <v>198</v>
      </c>
      <c r="G21" s="97" t="s">
        <v>173</v>
      </c>
      <c r="H21" s="98" t="s">
        <v>174</v>
      </c>
      <c r="I21" s="101" t="s">
        <v>573</v>
      </c>
      <c r="J21" s="102" t="s">
        <v>270</v>
      </c>
      <c r="K21" s="111" t="s">
        <v>573</v>
      </c>
      <c r="L21" s="101" t="s">
        <v>310</v>
      </c>
    </row>
    <row r="22" spans="1:12" s="37" customFormat="1" ht="35.25" customHeight="1" thickBot="1" x14ac:dyDescent="0.25">
      <c r="A22" s="104" t="s">
        <v>47</v>
      </c>
      <c r="B22" s="105" t="s">
        <v>15</v>
      </c>
      <c r="C22" s="104">
        <v>1</v>
      </c>
      <c r="D22" s="101" t="s">
        <v>310</v>
      </c>
      <c r="E22" s="105" t="s">
        <v>314</v>
      </c>
      <c r="F22" s="105" t="s">
        <v>197</v>
      </c>
      <c r="G22" s="106" t="s">
        <v>173</v>
      </c>
      <c r="H22" s="107" t="s">
        <v>174</v>
      </c>
      <c r="I22" s="112">
        <v>43678</v>
      </c>
      <c r="J22" s="102" t="s">
        <v>270</v>
      </c>
      <c r="K22" s="113">
        <v>6960</v>
      </c>
      <c r="L22" s="101" t="s">
        <v>310</v>
      </c>
    </row>
    <row r="23" spans="1:12" s="1" customFormat="1" x14ac:dyDescent="0.25">
      <c r="A23" s="164"/>
      <c r="B23" s="165"/>
      <c r="C23" s="169" t="s">
        <v>287</v>
      </c>
      <c r="D23" s="169"/>
      <c r="E23" s="169"/>
      <c r="F23" s="165"/>
      <c r="G23" s="165"/>
      <c r="H23" s="165"/>
      <c r="I23" s="165"/>
      <c r="J23" s="169" t="s">
        <v>291</v>
      </c>
      <c r="K23" s="169"/>
      <c r="L23" s="176"/>
    </row>
    <row r="24" spans="1:12" s="1" customFormat="1" ht="14.25" x14ac:dyDescent="0.2">
      <c r="A24" s="166"/>
      <c r="B24" s="167"/>
      <c r="C24" s="167" t="s">
        <v>288</v>
      </c>
      <c r="D24" s="167"/>
      <c r="E24" s="167"/>
      <c r="F24" s="167"/>
      <c r="G24" s="167"/>
      <c r="H24" s="167"/>
      <c r="I24" s="167"/>
      <c r="J24" s="167" t="s">
        <v>597</v>
      </c>
      <c r="K24" s="167"/>
      <c r="L24" s="177"/>
    </row>
    <row r="25" spans="1:12" s="1" customFormat="1" ht="14.25" x14ac:dyDescent="0.2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77"/>
    </row>
    <row r="26" spans="1:12" s="1" customFormat="1" ht="14.25" x14ac:dyDescent="0.2">
      <c r="A26" s="170" t="s">
        <v>289</v>
      </c>
      <c r="B26" s="171"/>
      <c r="C26" s="171"/>
      <c r="D26" s="171"/>
      <c r="E26" s="171"/>
      <c r="F26" s="171"/>
      <c r="G26" s="167"/>
      <c r="H26" s="171" t="s">
        <v>294</v>
      </c>
      <c r="I26" s="171"/>
      <c r="J26" s="171"/>
      <c r="K26" s="171"/>
      <c r="L26" s="174"/>
    </row>
    <row r="27" spans="1:12" s="1" customFormat="1" ht="14.25" x14ac:dyDescent="0.2">
      <c r="A27" s="170" t="s">
        <v>290</v>
      </c>
      <c r="B27" s="171"/>
      <c r="C27" s="171"/>
      <c r="D27" s="171"/>
      <c r="E27" s="171"/>
      <c r="F27" s="171"/>
      <c r="G27" s="167"/>
      <c r="H27" s="171" t="s">
        <v>295</v>
      </c>
      <c r="I27" s="171"/>
      <c r="J27" s="171"/>
      <c r="K27" s="171"/>
      <c r="L27" s="174"/>
    </row>
    <row r="28" spans="1:12" s="1" customFormat="1" thickBot="1" x14ac:dyDescent="0.25">
      <c r="A28" s="172"/>
      <c r="B28" s="173"/>
      <c r="C28" s="173"/>
      <c r="D28" s="173"/>
      <c r="E28" s="173"/>
      <c r="F28" s="173"/>
      <c r="G28" s="168"/>
      <c r="H28" s="173"/>
      <c r="I28" s="173"/>
      <c r="J28" s="173"/>
      <c r="K28" s="173"/>
      <c r="L28" s="175"/>
    </row>
  </sheetData>
  <mergeCells count="21">
    <mergeCell ref="A26:F26"/>
    <mergeCell ref="H26:L26"/>
    <mergeCell ref="A27:F28"/>
    <mergeCell ref="H27:L28"/>
    <mergeCell ref="A23:B25"/>
    <mergeCell ref="C23:E23"/>
    <mergeCell ref="F23:F25"/>
    <mergeCell ref="G23:G28"/>
    <mergeCell ref="H23:I25"/>
    <mergeCell ref="J23:K23"/>
    <mergeCell ref="L23:L25"/>
    <mergeCell ref="C24:E25"/>
    <mergeCell ref="J24:K25"/>
    <mergeCell ref="I8:I11"/>
    <mergeCell ref="K8:K11"/>
    <mergeCell ref="A6:L6"/>
    <mergeCell ref="A1:L1"/>
    <mergeCell ref="A2:H3"/>
    <mergeCell ref="I2:L3"/>
    <mergeCell ref="A4:L4"/>
    <mergeCell ref="A5:L5"/>
  </mergeCells>
  <pageMargins left="0.7" right="0.7" top="0.75" bottom="0.75" header="0.3" footer="0.3"/>
  <pageSetup scale="44" fitToHeight="0" orientation="landscape" horizontalDpi="4294967293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8"/>
  <sheetViews>
    <sheetView view="pageBreakPreview" zoomScale="60" zoomScaleNormal="100" workbookViewId="0">
      <selection activeCell="I2" sqref="I2:L3"/>
    </sheetView>
  </sheetViews>
  <sheetFormatPr baseColWidth="10" defaultRowHeight="15" x14ac:dyDescent="0.25"/>
  <cols>
    <col min="1" max="1" width="8.85546875" style="13" customWidth="1"/>
    <col min="2" max="2" width="26.85546875" style="13" customWidth="1"/>
    <col min="3" max="3" width="9.28515625" style="13" customWidth="1"/>
    <col min="4" max="4" width="15.28515625" style="13" customWidth="1"/>
    <col min="5" max="5" width="15.42578125" style="15" customWidth="1"/>
    <col min="6" max="6" width="41.7109375" style="13" customWidth="1"/>
    <col min="7" max="7" width="24.42578125" style="13" customWidth="1"/>
    <col min="8" max="8" width="14.85546875" style="13" customWidth="1"/>
    <col min="9" max="10" width="20.8554687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205" t="s">
        <v>583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7"/>
    </row>
    <row r="2" spans="1:12" s="1" customFormat="1" ht="15" customHeight="1" x14ac:dyDescent="0.2">
      <c r="A2" s="208" t="s">
        <v>591</v>
      </c>
      <c r="B2" s="209"/>
      <c r="C2" s="209"/>
      <c r="D2" s="209"/>
      <c r="E2" s="209"/>
      <c r="F2" s="209"/>
      <c r="G2" s="209"/>
      <c r="H2" s="210"/>
      <c r="I2" s="214" t="s">
        <v>649</v>
      </c>
      <c r="J2" s="215"/>
      <c r="K2" s="215"/>
      <c r="L2" s="216"/>
    </row>
    <row r="3" spans="1:12" s="1" customFormat="1" ht="15" customHeight="1" thickBot="1" x14ac:dyDescent="0.25">
      <c r="A3" s="211"/>
      <c r="B3" s="212"/>
      <c r="C3" s="212"/>
      <c r="D3" s="212"/>
      <c r="E3" s="212"/>
      <c r="F3" s="212"/>
      <c r="G3" s="212"/>
      <c r="H3" s="213"/>
      <c r="I3" s="217"/>
      <c r="J3" s="218"/>
      <c r="K3" s="218"/>
      <c r="L3" s="219"/>
    </row>
    <row r="4" spans="1:12" s="1" customFormat="1" ht="15" customHeight="1" thickBot="1" x14ac:dyDescent="0.25">
      <c r="A4" s="220" t="s">
        <v>331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2"/>
    </row>
    <row r="5" spans="1:12" s="1" customFormat="1" ht="15.75" thickBot="1" x14ac:dyDescent="0.25">
      <c r="A5" s="223" t="s">
        <v>592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5"/>
    </row>
    <row r="6" spans="1:12" s="1" customFormat="1" ht="15.75" customHeight="1" thickBot="1" x14ac:dyDescent="0.25">
      <c r="A6" s="202" t="s">
        <v>593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4"/>
    </row>
    <row r="7" spans="1:12" s="7" customFormat="1" ht="33.75" customHeight="1" thickBot="1" x14ac:dyDescent="0.25">
      <c r="A7" s="57" t="s">
        <v>7</v>
      </c>
      <c r="B7" s="57" t="s">
        <v>2</v>
      </c>
      <c r="C7" s="57" t="s">
        <v>0</v>
      </c>
      <c r="D7" s="57" t="s">
        <v>10</v>
      </c>
      <c r="E7" s="67" t="s">
        <v>1</v>
      </c>
      <c r="F7" s="57" t="s">
        <v>11</v>
      </c>
      <c r="G7" s="57" t="s">
        <v>8</v>
      </c>
      <c r="H7" s="57" t="s">
        <v>3</v>
      </c>
      <c r="I7" s="57" t="s">
        <v>4</v>
      </c>
      <c r="J7" s="57" t="s">
        <v>271</v>
      </c>
      <c r="K7" s="67" t="s">
        <v>5</v>
      </c>
      <c r="L7" s="67" t="s">
        <v>6</v>
      </c>
    </row>
    <row r="8" spans="1:12" s="30" customFormat="1" ht="24.95" customHeight="1" x14ac:dyDescent="0.2">
      <c r="A8" s="58" t="s">
        <v>273</v>
      </c>
      <c r="B8" s="89" t="s">
        <v>212</v>
      </c>
      <c r="C8" s="58">
        <v>1</v>
      </c>
      <c r="D8" s="58" t="s">
        <v>213</v>
      </c>
      <c r="E8" s="89" t="s">
        <v>214</v>
      </c>
      <c r="F8" s="89" t="s">
        <v>215</v>
      </c>
      <c r="G8" s="58" t="s">
        <v>216</v>
      </c>
      <c r="H8" s="89" t="s">
        <v>217</v>
      </c>
      <c r="I8" s="196">
        <v>42094</v>
      </c>
      <c r="J8" s="58" t="s">
        <v>272</v>
      </c>
      <c r="K8" s="199">
        <v>3200</v>
      </c>
      <c r="L8" s="89" t="s">
        <v>218</v>
      </c>
    </row>
    <row r="9" spans="1:12" s="30" customFormat="1" ht="24.95" customHeight="1" x14ac:dyDescent="0.2">
      <c r="A9" s="59" t="s">
        <v>274</v>
      </c>
      <c r="B9" s="91" t="s">
        <v>211</v>
      </c>
      <c r="C9" s="59">
        <v>1</v>
      </c>
      <c r="D9" s="59" t="s">
        <v>219</v>
      </c>
      <c r="E9" s="91" t="s">
        <v>220</v>
      </c>
      <c r="F9" s="91" t="s">
        <v>221</v>
      </c>
      <c r="G9" s="58" t="s">
        <v>216</v>
      </c>
      <c r="H9" s="89" t="s">
        <v>217</v>
      </c>
      <c r="I9" s="197"/>
      <c r="J9" s="59" t="s">
        <v>272</v>
      </c>
      <c r="K9" s="200"/>
      <c r="L9" s="91" t="s">
        <v>218</v>
      </c>
    </row>
    <row r="10" spans="1:12" s="30" customFormat="1" ht="24.95" customHeight="1" x14ac:dyDescent="0.2">
      <c r="A10" s="59" t="s">
        <v>275</v>
      </c>
      <c r="B10" s="91" t="s">
        <v>177</v>
      </c>
      <c r="C10" s="59">
        <v>1</v>
      </c>
      <c r="D10" s="59" t="s">
        <v>222</v>
      </c>
      <c r="E10" s="91" t="s">
        <v>223</v>
      </c>
      <c r="F10" s="91" t="s">
        <v>224</v>
      </c>
      <c r="G10" s="58" t="s">
        <v>216</v>
      </c>
      <c r="H10" s="89" t="s">
        <v>217</v>
      </c>
      <c r="I10" s="197"/>
      <c r="J10" s="59" t="s">
        <v>272</v>
      </c>
      <c r="K10" s="200"/>
      <c r="L10" s="91" t="s">
        <v>218</v>
      </c>
    </row>
    <row r="11" spans="1:12" s="30" customFormat="1" ht="24.95" customHeight="1" x14ac:dyDescent="0.2">
      <c r="A11" s="59" t="s">
        <v>276</v>
      </c>
      <c r="B11" s="91" t="s">
        <v>181</v>
      </c>
      <c r="C11" s="59">
        <v>1</v>
      </c>
      <c r="D11" s="59" t="s">
        <v>225</v>
      </c>
      <c r="E11" s="91" t="s">
        <v>226</v>
      </c>
      <c r="F11" s="91" t="s">
        <v>227</v>
      </c>
      <c r="G11" s="58" t="s">
        <v>216</v>
      </c>
      <c r="H11" s="89" t="s">
        <v>217</v>
      </c>
      <c r="I11" s="198"/>
      <c r="J11" s="59" t="s">
        <v>272</v>
      </c>
      <c r="K11" s="201"/>
      <c r="L11" s="91" t="s">
        <v>310</v>
      </c>
    </row>
    <row r="12" spans="1:12" s="30" customFormat="1" ht="24.95" customHeight="1" x14ac:dyDescent="0.2">
      <c r="A12" s="59" t="s">
        <v>277</v>
      </c>
      <c r="B12" s="91" t="s">
        <v>228</v>
      </c>
      <c r="C12" s="59">
        <v>1</v>
      </c>
      <c r="D12" s="59" t="s">
        <v>229</v>
      </c>
      <c r="E12" s="91" t="s">
        <v>230</v>
      </c>
      <c r="F12" s="91" t="s">
        <v>231</v>
      </c>
      <c r="G12" s="58" t="s">
        <v>216</v>
      </c>
      <c r="H12" s="89" t="s">
        <v>217</v>
      </c>
      <c r="I12" s="90">
        <v>43270</v>
      </c>
      <c r="J12" s="59" t="s">
        <v>272</v>
      </c>
      <c r="K12" s="96">
        <v>3712</v>
      </c>
      <c r="L12" s="91" t="s">
        <v>310</v>
      </c>
    </row>
    <row r="13" spans="1:12" s="30" customFormat="1" ht="24.95" customHeight="1" x14ac:dyDescent="0.2">
      <c r="A13" s="59" t="s">
        <v>282</v>
      </c>
      <c r="B13" s="91" t="s">
        <v>232</v>
      </c>
      <c r="C13" s="59">
        <v>9</v>
      </c>
      <c r="D13" s="59" t="s">
        <v>233</v>
      </c>
      <c r="E13" s="91" t="s">
        <v>234</v>
      </c>
      <c r="F13" s="91" t="s">
        <v>235</v>
      </c>
      <c r="G13" s="58" t="s">
        <v>216</v>
      </c>
      <c r="H13" s="89" t="s">
        <v>217</v>
      </c>
      <c r="I13" s="90" t="s">
        <v>573</v>
      </c>
      <c r="J13" s="59" t="s">
        <v>272</v>
      </c>
      <c r="K13" s="96" t="s">
        <v>573</v>
      </c>
      <c r="L13" s="91" t="s">
        <v>310</v>
      </c>
    </row>
    <row r="14" spans="1:12" s="30" customFormat="1" ht="24.95" customHeight="1" x14ac:dyDescent="0.2">
      <c r="A14" s="59" t="s">
        <v>84</v>
      </c>
      <c r="B14" s="91" t="s">
        <v>73</v>
      </c>
      <c r="C14" s="59">
        <v>53</v>
      </c>
      <c r="D14" s="59" t="s">
        <v>233</v>
      </c>
      <c r="E14" s="91" t="s">
        <v>236</v>
      </c>
      <c r="F14" s="91" t="s">
        <v>224</v>
      </c>
      <c r="G14" s="58" t="s">
        <v>216</v>
      </c>
      <c r="H14" s="89" t="s">
        <v>217</v>
      </c>
      <c r="I14" s="90" t="s">
        <v>573</v>
      </c>
      <c r="J14" s="59" t="s">
        <v>270</v>
      </c>
      <c r="K14" s="96" t="s">
        <v>573</v>
      </c>
      <c r="L14" s="91" t="s">
        <v>249</v>
      </c>
    </row>
    <row r="15" spans="1:12" s="30" customFormat="1" ht="24.95" customHeight="1" x14ac:dyDescent="0.2">
      <c r="A15" s="59" t="s">
        <v>283</v>
      </c>
      <c r="B15" s="91" t="s">
        <v>237</v>
      </c>
      <c r="C15" s="59">
        <v>1</v>
      </c>
      <c r="D15" s="59" t="s">
        <v>310</v>
      </c>
      <c r="E15" s="91" t="s">
        <v>238</v>
      </c>
      <c r="F15" s="91" t="s">
        <v>239</v>
      </c>
      <c r="G15" s="58" t="s">
        <v>216</v>
      </c>
      <c r="H15" s="89" t="s">
        <v>217</v>
      </c>
      <c r="I15" s="90" t="s">
        <v>573</v>
      </c>
      <c r="J15" s="59" t="s">
        <v>270</v>
      </c>
      <c r="K15" s="96" t="s">
        <v>573</v>
      </c>
      <c r="L15" s="91" t="s">
        <v>310</v>
      </c>
    </row>
    <row r="16" spans="1:12" s="30" customFormat="1" ht="24.95" customHeight="1" x14ac:dyDescent="0.2">
      <c r="A16" s="59" t="s">
        <v>282</v>
      </c>
      <c r="B16" s="91" t="s">
        <v>263</v>
      </c>
      <c r="C16" s="59">
        <v>1</v>
      </c>
      <c r="D16" s="59" t="s">
        <v>310</v>
      </c>
      <c r="E16" s="91" t="s">
        <v>240</v>
      </c>
      <c r="F16" s="91" t="s">
        <v>241</v>
      </c>
      <c r="G16" s="58" t="s">
        <v>216</v>
      </c>
      <c r="H16" s="89" t="s">
        <v>217</v>
      </c>
      <c r="I16" s="90" t="s">
        <v>573</v>
      </c>
      <c r="J16" s="59" t="s">
        <v>270</v>
      </c>
      <c r="K16" s="96" t="s">
        <v>573</v>
      </c>
      <c r="L16" s="91" t="s">
        <v>264</v>
      </c>
    </row>
    <row r="17" spans="1:12" s="30" customFormat="1" ht="24.95" customHeight="1" x14ac:dyDescent="0.2">
      <c r="A17" s="59" t="s">
        <v>84</v>
      </c>
      <c r="B17" s="91" t="s">
        <v>247</v>
      </c>
      <c r="C17" s="59">
        <v>1</v>
      </c>
      <c r="D17" s="59" t="s">
        <v>310</v>
      </c>
      <c r="E17" s="91" t="s">
        <v>248</v>
      </c>
      <c r="F17" s="91" t="s">
        <v>224</v>
      </c>
      <c r="G17" s="58" t="s">
        <v>216</v>
      </c>
      <c r="H17" s="89" t="s">
        <v>217</v>
      </c>
      <c r="I17" s="90" t="s">
        <v>573</v>
      </c>
      <c r="J17" s="59" t="s">
        <v>270</v>
      </c>
      <c r="K17" s="96" t="s">
        <v>573</v>
      </c>
      <c r="L17" s="91" t="s">
        <v>265</v>
      </c>
    </row>
    <row r="18" spans="1:12" s="30" customFormat="1" ht="24.95" customHeight="1" x14ac:dyDescent="0.2">
      <c r="A18" s="59" t="s">
        <v>89</v>
      </c>
      <c r="B18" s="91" t="s">
        <v>82</v>
      </c>
      <c r="C18" s="59">
        <v>1</v>
      </c>
      <c r="D18" s="59" t="s">
        <v>310</v>
      </c>
      <c r="E18" s="91" t="s">
        <v>196</v>
      </c>
      <c r="F18" s="91" t="s">
        <v>266</v>
      </c>
      <c r="G18" s="58" t="s">
        <v>216</v>
      </c>
      <c r="H18" s="89" t="s">
        <v>217</v>
      </c>
      <c r="I18" s="90" t="s">
        <v>573</v>
      </c>
      <c r="J18" s="59" t="s">
        <v>270</v>
      </c>
      <c r="K18" s="96" t="s">
        <v>573</v>
      </c>
      <c r="L18" s="91" t="s">
        <v>310</v>
      </c>
    </row>
    <row r="19" spans="1:12" s="30" customFormat="1" ht="24.95" customHeight="1" x14ac:dyDescent="0.2">
      <c r="A19" s="59" t="s">
        <v>84</v>
      </c>
      <c r="B19" s="91" t="s">
        <v>247</v>
      </c>
      <c r="C19" s="59">
        <v>1</v>
      </c>
      <c r="D19" s="59" t="s">
        <v>310</v>
      </c>
      <c r="E19" s="91" t="s">
        <v>250</v>
      </c>
      <c r="F19" s="91" t="s">
        <v>251</v>
      </c>
      <c r="G19" s="58" t="s">
        <v>216</v>
      </c>
      <c r="H19" s="89" t="s">
        <v>217</v>
      </c>
      <c r="I19" s="90" t="s">
        <v>573</v>
      </c>
      <c r="J19" s="59" t="s">
        <v>270</v>
      </c>
      <c r="K19" s="96" t="s">
        <v>573</v>
      </c>
      <c r="L19" s="91" t="s">
        <v>262</v>
      </c>
    </row>
    <row r="20" spans="1:12" s="30" customFormat="1" ht="24.95" customHeight="1" x14ac:dyDescent="0.2">
      <c r="A20" s="59" t="s">
        <v>47</v>
      </c>
      <c r="B20" s="91" t="s">
        <v>15</v>
      </c>
      <c r="C20" s="59">
        <v>1</v>
      </c>
      <c r="D20" s="59" t="s">
        <v>310</v>
      </c>
      <c r="E20" s="91" t="s">
        <v>252</v>
      </c>
      <c r="F20" s="91" t="s">
        <v>253</v>
      </c>
      <c r="G20" s="58" t="s">
        <v>216</v>
      </c>
      <c r="H20" s="89" t="s">
        <v>217</v>
      </c>
      <c r="I20" s="90">
        <v>43313</v>
      </c>
      <c r="J20" s="59" t="s">
        <v>270</v>
      </c>
      <c r="K20" s="96">
        <v>6960</v>
      </c>
      <c r="L20" s="91" t="s">
        <v>310</v>
      </c>
    </row>
    <row r="21" spans="1:12" s="30" customFormat="1" ht="24.95" customHeight="1" x14ac:dyDescent="0.2">
      <c r="A21" s="59" t="s">
        <v>285</v>
      </c>
      <c r="B21" s="91" t="s">
        <v>254</v>
      </c>
      <c r="C21" s="59">
        <v>1</v>
      </c>
      <c r="D21" s="59" t="s">
        <v>255</v>
      </c>
      <c r="E21" s="91">
        <v>7743165</v>
      </c>
      <c r="F21" s="91" t="s">
        <v>256</v>
      </c>
      <c r="G21" s="58" t="s">
        <v>216</v>
      </c>
      <c r="H21" s="89" t="s">
        <v>217</v>
      </c>
      <c r="I21" s="90" t="s">
        <v>573</v>
      </c>
      <c r="J21" s="59" t="s">
        <v>270</v>
      </c>
      <c r="K21" s="96" t="s">
        <v>573</v>
      </c>
      <c r="L21" s="91" t="s">
        <v>310</v>
      </c>
    </row>
    <row r="22" spans="1:12" s="30" customFormat="1" ht="24.95" customHeight="1" thickBot="1" x14ac:dyDescent="0.25">
      <c r="A22" s="59" t="s">
        <v>84</v>
      </c>
      <c r="B22" s="91" t="s">
        <v>73</v>
      </c>
      <c r="C22" s="59">
        <v>9</v>
      </c>
      <c r="D22" s="59" t="s">
        <v>233</v>
      </c>
      <c r="E22" s="91" t="s">
        <v>310</v>
      </c>
      <c r="F22" s="91" t="s">
        <v>257</v>
      </c>
      <c r="G22" s="58" t="s">
        <v>216</v>
      </c>
      <c r="H22" s="89" t="s">
        <v>217</v>
      </c>
      <c r="I22" s="90" t="s">
        <v>573</v>
      </c>
      <c r="J22" s="59" t="s">
        <v>270</v>
      </c>
      <c r="K22" s="96" t="s">
        <v>573</v>
      </c>
      <c r="L22" s="91" t="s">
        <v>310</v>
      </c>
    </row>
    <row r="23" spans="1:12" s="1" customFormat="1" x14ac:dyDescent="0.25">
      <c r="A23" s="164"/>
      <c r="B23" s="165"/>
      <c r="C23" s="169" t="s">
        <v>287</v>
      </c>
      <c r="D23" s="169"/>
      <c r="E23" s="169"/>
      <c r="F23" s="165"/>
      <c r="G23" s="165"/>
      <c r="H23" s="165"/>
      <c r="I23" s="165"/>
      <c r="J23" s="169" t="s">
        <v>291</v>
      </c>
      <c r="K23" s="169"/>
      <c r="L23" s="176"/>
    </row>
    <row r="24" spans="1:12" s="1" customFormat="1" ht="14.25" x14ac:dyDescent="0.2">
      <c r="A24" s="166"/>
      <c r="B24" s="167"/>
      <c r="C24" s="167" t="s">
        <v>288</v>
      </c>
      <c r="D24" s="167"/>
      <c r="E24" s="167"/>
      <c r="F24" s="167"/>
      <c r="G24" s="167"/>
      <c r="H24" s="167"/>
      <c r="I24" s="167"/>
      <c r="J24" s="167" t="s">
        <v>594</v>
      </c>
      <c r="K24" s="167"/>
      <c r="L24" s="177"/>
    </row>
    <row r="25" spans="1:12" s="1" customFormat="1" ht="14.25" x14ac:dyDescent="0.2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77"/>
    </row>
    <row r="26" spans="1:12" s="1" customFormat="1" ht="14.25" x14ac:dyDescent="0.2">
      <c r="A26" s="170" t="s">
        <v>289</v>
      </c>
      <c r="B26" s="171"/>
      <c r="C26" s="171"/>
      <c r="D26" s="171"/>
      <c r="E26" s="171"/>
      <c r="F26" s="171"/>
      <c r="G26" s="167"/>
      <c r="H26" s="171" t="s">
        <v>296</v>
      </c>
      <c r="I26" s="171"/>
      <c r="J26" s="171"/>
      <c r="K26" s="171"/>
      <c r="L26" s="174"/>
    </row>
    <row r="27" spans="1:12" s="1" customFormat="1" ht="14.25" x14ac:dyDescent="0.2">
      <c r="A27" s="170" t="s">
        <v>290</v>
      </c>
      <c r="B27" s="171"/>
      <c r="C27" s="171"/>
      <c r="D27" s="171"/>
      <c r="E27" s="171"/>
      <c r="F27" s="171"/>
      <c r="G27" s="167"/>
      <c r="H27" s="171" t="s">
        <v>297</v>
      </c>
      <c r="I27" s="171"/>
      <c r="J27" s="171"/>
      <c r="K27" s="171"/>
      <c r="L27" s="174"/>
    </row>
    <row r="28" spans="1:12" s="1" customFormat="1" thickBot="1" x14ac:dyDescent="0.25">
      <c r="A28" s="172"/>
      <c r="B28" s="173"/>
      <c r="C28" s="173"/>
      <c r="D28" s="173"/>
      <c r="E28" s="173"/>
      <c r="F28" s="173"/>
      <c r="G28" s="168"/>
      <c r="H28" s="173"/>
      <c r="I28" s="173"/>
      <c r="J28" s="173"/>
      <c r="K28" s="173"/>
      <c r="L28" s="175"/>
    </row>
  </sheetData>
  <mergeCells count="21">
    <mergeCell ref="A26:F26"/>
    <mergeCell ref="H26:L26"/>
    <mergeCell ref="A27:F28"/>
    <mergeCell ref="H27:L28"/>
    <mergeCell ref="A23:B25"/>
    <mergeCell ref="C23:E23"/>
    <mergeCell ref="F23:F25"/>
    <mergeCell ref="G23:G28"/>
    <mergeCell ref="H23:I25"/>
    <mergeCell ref="J23:K23"/>
    <mergeCell ref="L23:L25"/>
    <mergeCell ref="C24:E25"/>
    <mergeCell ref="J24:K25"/>
    <mergeCell ref="I8:I11"/>
    <mergeCell ref="K8:K11"/>
    <mergeCell ref="A6:L6"/>
    <mergeCell ref="A1:L1"/>
    <mergeCell ref="A2:H3"/>
    <mergeCell ref="I2:L3"/>
    <mergeCell ref="A4:L4"/>
    <mergeCell ref="A5:L5"/>
  </mergeCells>
  <pageMargins left="0.7" right="0.7" top="0.75" bottom="0.75" header="0.3" footer="0.3"/>
  <pageSetup scale="50" fitToHeight="0" orientation="landscape" horizontalDpi="4294967293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5"/>
  <sheetViews>
    <sheetView view="pageBreakPreview" zoomScale="60" zoomScaleNormal="80" workbookViewId="0">
      <selection activeCell="N11" sqref="N11"/>
    </sheetView>
  </sheetViews>
  <sheetFormatPr baseColWidth="10" defaultRowHeight="15" x14ac:dyDescent="0.25"/>
  <cols>
    <col min="1" max="1" width="11.140625" style="13" customWidth="1"/>
    <col min="2" max="2" width="26.85546875" style="13" customWidth="1"/>
    <col min="3" max="3" width="10.85546875" style="13" customWidth="1"/>
    <col min="4" max="4" width="22.7109375" style="13" customWidth="1"/>
    <col min="5" max="5" width="15.42578125" style="15" customWidth="1"/>
    <col min="6" max="6" width="41.7109375" style="13" customWidth="1"/>
    <col min="7" max="7" width="27" style="13" customWidth="1"/>
    <col min="8" max="8" width="19.140625" style="13" customWidth="1"/>
    <col min="9" max="10" width="20.8554687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574</v>
      </c>
      <c r="B2" s="144"/>
      <c r="C2" s="144"/>
      <c r="D2" s="144"/>
      <c r="E2" s="144"/>
      <c r="F2" s="144"/>
      <c r="G2" s="144"/>
      <c r="H2" s="145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8"/>
      <c r="I3" s="152"/>
      <c r="J3" s="153"/>
      <c r="K3" s="153"/>
      <c r="L3" s="154"/>
    </row>
    <row r="4" spans="1:12" s="1" customFormat="1" ht="15" customHeight="1" thickBot="1" x14ac:dyDescent="0.25">
      <c r="A4" s="155" t="s">
        <v>663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95" t="s">
        <v>664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8"/>
    </row>
    <row r="6" spans="1:12" s="1" customFormat="1" ht="15.75" customHeight="1" thickBot="1" x14ac:dyDescent="0.25">
      <c r="A6" s="155" t="s">
        <v>665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7"/>
    </row>
    <row r="7" spans="1:12" s="7" customFormat="1" ht="63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70" t="s">
        <v>4</v>
      </c>
      <c r="J7" s="69" t="s">
        <v>271</v>
      </c>
      <c r="K7" s="70" t="s">
        <v>5</v>
      </c>
      <c r="L7" s="70" t="s">
        <v>6</v>
      </c>
    </row>
    <row r="8" spans="1:12" s="30" customFormat="1" ht="38.25" customHeight="1" x14ac:dyDescent="0.2">
      <c r="A8" s="72" t="s">
        <v>277</v>
      </c>
      <c r="B8" s="83" t="s">
        <v>184</v>
      </c>
      <c r="C8" s="72">
        <v>1</v>
      </c>
      <c r="D8" s="72" t="s">
        <v>185</v>
      </c>
      <c r="E8" s="83" t="s">
        <v>334</v>
      </c>
      <c r="F8" s="83" t="s">
        <v>335</v>
      </c>
      <c r="G8" s="72" t="s">
        <v>666</v>
      </c>
      <c r="H8" s="83" t="s">
        <v>336</v>
      </c>
      <c r="I8" s="84">
        <v>44481</v>
      </c>
      <c r="J8" s="83" t="s">
        <v>268</v>
      </c>
      <c r="K8" s="85">
        <v>3950</v>
      </c>
      <c r="L8" s="83" t="s">
        <v>105</v>
      </c>
    </row>
    <row r="9" spans="1:12" s="30" customFormat="1" ht="43.5" customHeight="1" x14ac:dyDescent="0.2">
      <c r="A9" s="73" t="s">
        <v>353</v>
      </c>
      <c r="B9" s="78" t="s">
        <v>320</v>
      </c>
      <c r="C9" s="73">
        <v>1</v>
      </c>
      <c r="D9" s="73" t="s">
        <v>222</v>
      </c>
      <c r="E9" s="78" t="s">
        <v>358</v>
      </c>
      <c r="F9" s="78" t="s">
        <v>359</v>
      </c>
      <c r="G9" s="72" t="s">
        <v>666</v>
      </c>
      <c r="H9" s="83" t="s">
        <v>336</v>
      </c>
      <c r="I9" s="178">
        <v>42735</v>
      </c>
      <c r="J9" s="78" t="s">
        <v>268</v>
      </c>
      <c r="K9" s="181">
        <v>9888.2900000000009</v>
      </c>
      <c r="L9" s="78" t="s">
        <v>310</v>
      </c>
    </row>
    <row r="10" spans="1:12" s="30" customFormat="1" ht="42" customHeight="1" x14ac:dyDescent="0.2">
      <c r="A10" s="73" t="s">
        <v>276</v>
      </c>
      <c r="B10" s="78" t="s">
        <v>181</v>
      </c>
      <c r="C10" s="73">
        <v>1</v>
      </c>
      <c r="D10" s="73" t="s">
        <v>360</v>
      </c>
      <c r="E10" s="78" t="s">
        <v>362</v>
      </c>
      <c r="F10" s="78" t="s">
        <v>352</v>
      </c>
      <c r="G10" s="72" t="s">
        <v>666</v>
      </c>
      <c r="H10" s="83" t="s">
        <v>336</v>
      </c>
      <c r="I10" s="180"/>
      <c r="J10" s="78" t="s">
        <v>268</v>
      </c>
      <c r="K10" s="183"/>
      <c r="L10" s="78" t="s">
        <v>310</v>
      </c>
    </row>
    <row r="11" spans="1:12" s="30" customFormat="1" ht="42" customHeight="1" x14ac:dyDescent="0.2">
      <c r="A11" s="73" t="s">
        <v>275</v>
      </c>
      <c r="B11" s="78" t="s">
        <v>177</v>
      </c>
      <c r="C11" s="73">
        <v>1</v>
      </c>
      <c r="D11" s="73" t="s">
        <v>360</v>
      </c>
      <c r="E11" s="78" t="s">
        <v>361</v>
      </c>
      <c r="F11" s="78" t="s">
        <v>352</v>
      </c>
      <c r="G11" s="72" t="s">
        <v>666</v>
      </c>
      <c r="H11" s="83" t="s">
        <v>336</v>
      </c>
      <c r="I11" s="84" t="s">
        <v>573</v>
      </c>
      <c r="J11" s="78" t="s">
        <v>268</v>
      </c>
      <c r="K11" s="85" t="s">
        <v>573</v>
      </c>
      <c r="L11" s="78" t="s">
        <v>310</v>
      </c>
    </row>
    <row r="12" spans="1:12" s="30" customFormat="1" ht="30.75" customHeight="1" x14ac:dyDescent="0.2">
      <c r="A12" s="73" t="s">
        <v>283</v>
      </c>
      <c r="B12" s="78" t="s">
        <v>309</v>
      </c>
      <c r="C12" s="73">
        <v>1</v>
      </c>
      <c r="D12" s="73" t="s">
        <v>337</v>
      </c>
      <c r="E12" s="78" t="s">
        <v>315</v>
      </c>
      <c r="F12" s="78" t="s">
        <v>338</v>
      </c>
      <c r="G12" s="72" t="s">
        <v>666</v>
      </c>
      <c r="H12" s="83" t="s">
        <v>336</v>
      </c>
      <c r="I12" s="84" t="s">
        <v>573</v>
      </c>
      <c r="J12" s="78" t="s">
        <v>270</v>
      </c>
      <c r="K12" s="85" t="s">
        <v>573</v>
      </c>
      <c r="L12" s="78" t="s">
        <v>310</v>
      </c>
    </row>
    <row r="13" spans="1:12" s="30" customFormat="1" ht="32.25" customHeight="1" x14ac:dyDescent="0.2">
      <c r="A13" s="73" t="s">
        <v>354</v>
      </c>
      <c r="B13" s="78" t="s">
        <v>339</v>
      </c>
      <c r="C13" s="73">
        <v>1</v>
      </c>
      <c r="D13" s="73" t="s">
        <v>340</v>
      </c>
      <c r="E13" s="78">
        <v>420</v>
      </c>
      <c r="F13" s="78" t="s">
        <v>341</v>
      </c>
      <c r="G13" s="72" t="s">
        <v>666</v>
      </c>
      <c r="H13" s="83" t="s">
        <v>336</v>
      </c>
      <c r="I13" s="84">
        <v>42094</v>
      </c>
      <c r="J13" s="78" t="s">
        <v>269</v>
      </c>
      <c r="K13" s="85">
        <v>2465.79</v>
      </c>
      <c r="L13" s="78" t="s">
        <v>310</v>
      </c>
    </row>
    <row r="14" spans="1:12" s="30" customFormat="1" ht="35.25" customHeight="1" x14ac:dyDescent="0.2">
      <c r="A14" s="73" t="s">
        <v>355</v>
      </c>
      <c r="B14" s="78" t="s">
        <v>342</v>
      </c>
      <c r="C14" s="73">
        <v>1</v>
      </c>
      <c r="D14" s="73" t="s">
        <v>343</v>
      </c>
      <c r="E14" s="78" t="s">
        <v>344</v>
      </c>
      <c r="F14" s="78" t="s">
        <v>345</v>
      </c>
      <c r="G14" s="72" t="s">
        <v>666</v>
      </c>
      <c r="H14" s="83" t="s">
        <v>336</v>
      </c>
      <c r="I14" s="84">
        <v>42094</v>
      </c>
      <c r="J14" s="78" t="s">
        <v>269</v>
      </c>
      <c r="K14" s="85">
        <v>2575.1999999999998</v>
      </c>
      <c r="L14" s="78" t="s">
        <v>346</v>
      </c>
    </row>
    <row r="15" spans="1:12" s="30" customFormat="1" ht="33" customHeight="1" x14ac:dyDescent="0.2">
      <c r="A15" s="73" t="s">
        <v>84</v>
      </c>
      <c r="B15" s="78" t="s">
        <v>247</v>
      </c>
      <c r="C15" s="73">
        <v>1</v>
      </c>
      <c r="D15" s="73" t="s">
        <v>337</v>
      </c>
      <c r="E15" s="78" t="s">
        <v>347</v>
      </c>
      <c r="F15" s="78" t="s">
        <v>348</v>
      </c>
      <c r="G15" s="72" t="s">
        <v>666</v>
      </c>
      <c r="H15" s="83" t="s">
        <v>336</v>
      </c>
      <c r="I15" s="84">
        <v>43153</v>
      </c>
      <c r="J15" s="78" t="s">
        <v>270</v>
      </c>
      <c r="K15" s="85">
        <v>2498</v>
      </c>
      <c r="L15" s="78" t="s">
        <v>310</v>
      </c>
    </row>
    <row r="16" spans="1:12" s="30" customFormat="1" ht="35.25" customHeight="1" x14ac:dyDescent="0.2">
      <c r="A16" s="73" t="s">
        <v>47</v>
      </c>
      <c r="B16" s="78" t="s">
        <v>15</v>
      </c>
      <c r="C16" s="73">
        <v>1</v>
      </c>
      <c r="D16" s="73" t="s">
        <v>337</v>
      </c>
      <c r="E16" s="78" t="s">
        <v>304</v>
      </c>
      <c r="F16" s="78" t="s">
        <v>349</v>
      </c>
      <c r="G16" s="72" t="s">
        <v>666</v>
      </c>
      <c r="H16" s="83" t="s">
        <v>336</v>
      </c>
      <c r="I16" s="84">
        <v>43313</v>
      </c>
      <c r="J16" s="78" t="s">
        <v>270</v>
      </c>
      <c r="K16" s="85">
        <v>6960</v>
      </c>
      <c r="L16" s="78" t="s">
        <v>310</v>
      </c>
    </row>
    <row r="17" spans="1:12" s="30" customFormat="1" ht="33" customHeight="1" x14ac:dyDescent="0.2">
      <c r="A17" s="73" t="s">
        <v>356</v>
      </c>
      <c r="B17" s="78" t="s">
        <v>350</v>
      </c>
      <c r="C17" s="73">
        <v>1</v>
      </c>
      <c r="D17" s="73" t="s">
        <v>337</v>
      </c>
      <c r="E17" s="78" t="s">
        <v>310</v>
      </c>
      <c r="F17" s="78" t="s">
        <v>349</v>
      </c>
      <c r="G17" s="72" t="s">
        <v>666</v>
      </c>
      <c r="H17" s="83" t="s">
        <v>336</v>
      </c>
      <c r="I17" s="84">
        <v>43281</v>
      </c>
      <c r="J17" s="78" t="s">
        <v>269</v>
      </c>
      <c r="K17" s="85">
        <v>1914</v>
      </c>
      <c r="L17" s="78" t="s">
        <v>310</v>
      </c>
    </row>
    <row r="18" spans="1:12" s="30" customFormat="1" ht="36" customHeight="1" x14ac:dyDescent="0.2">
      <c r="A18" s="73" t="s">
        <v>84</v>
      </c>
      <c r="B18" s="78" t="s">
        <v>247</v>
      </c>
      <c r="C18" s="73">
        <v>2</v>
      </c>
      <c r="D18" s="73" t="s">
        <v>337</v>
      </c>
      <c r="E18" s="78" t="s">
        <v>351</v>
      </c>
      <c r="F18" s="78" t="s">
        <v>352</v>
      </c>
      <c r="G18" s="72" t="s">
        <v>666</v>
      </c>
      <c r="H18" s="83" t="s">
        <v>336</v>
      </c>
      <c r="I18" s="84" t="s">
        <v>573</v>
      </c>
      <c r="J18" s="78" t="s">
        <v>270</v>
      </c>
      <c r="K18" s="85" t="s">
        <v>573</v>
      </c>
      <c r="L18" s="78" t="s">
        <v>310</v>
      </c>
    </row>
    <row r="19" spans="1:12" s="30" customFormat="1" ht="24.95" customHeight="1" thickBot="1" x14ac:dyDescent="0.25">
      <c r="A19" s="74" t="s">
        <v>354</v>
      </c>
      <c r="B19" s="79" t="s">
        <v>339</v>
      </c>
      <c r="C19" s="74">
        <v>1</v>
      </c>
      <c r="D19" s="74" t="s">
        <v>364</v>
      </c>
      <c r="E19" s="79" t="s">
        <v>363</v>
      </c>
      <c r="F19" s="79" t="s">
        <v>365</v>
      </c>
      <c r="G19" s="72" t="s">
        <v>666</v>
      </c>
      <c r="H19" s="86" t="s">
        <v>336</v>
      </c>
      <c r="I19" s="87" t="s">
        <v>573</v>
      </c>
      <c r="J19" s="79" t="s">
        <v>269</v>
      </c>
      <c r="K19" s="88" t="s">
        <v>573</v>
      </c>
      <c r="L19" s="79" t="s">
        <v>366</v>
      </c>
    </row>
    <row r="20" spans="1:12" s="1" customFormat="1" x14ac:dyDescent="0.25">
      <c r="A20" s="164"/>
      <c r="B20" s="165"/>
      <c r="C20" s="169" t="s">
        <v>287</v>
      </c>
      <c r="D20" s="169"/>
      <c r="E20" s="169"/>
      <c r="F20" s="165"/>
      <c r="G20" s="165"/>
      <c r="H20" s="165"/>
      <c r="I20" s="165"/>
      <c r="J20" s="169" t="s">
        <v>291</v>
      </c>
      <c r="K20" s="169"/>
      <c r="L20" s="176"/>
    </row>
    <row r="21" spans="1:12" s="1" customFormat="1" ht="14.25" x14ac:dyDescent="0.2">
      <c r="A21" s="166"/>
      <c r="B21" s="167"/>
      <c r="C21" s="167" t="s">
        <v>288</v>
      </c>
      <c r="D21" s="167"/>
      <c r="E21" s="167"/>
      <c r="F21" s="167"/>
      <c r="G21" s="167"/>
      <c r="H21" s="167"/>
      <c r="I21" s="167"/>
      <c r="J21" s="167" t="s">
        <v>596</v>
      </c>
      <c r="K21" s="167"/>
      <c r="L21" s="177"/>
    </row>
    <row r="22" spans="1:12" s="1" customFormat="1" ht="14.25" x14ac:dyDescent="0.2">
      <c r="A22" s="166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77"/>
    </row>
    <row r="23" spans="1:12" s="1" customFormat="1" ht="14.25" x14ac:dyDescent="0.2">
      <c r="A23" s="170" t="s">
        <v>289</v>
      </c>
      <c r="B23" s="171"/>
      <c r="C23" s="171"/>
      <c r="D23" s="171"/>
      <c r="E23" s="171"/>
      <c r="F23" s="171"/>
      <c r="G23" s="167"/>
      <c r="H23" s="171" t="s">
        <v>332</v>
      </c>
      <c r="I23" s="171"/>
      <c r="J23" s="171"/>
      <c r="K23" s="171"/>
      <c r="L23" s="174"/>
    </row>
    <row r="24" spans="1:12" s="1" customFormat="1" ht="14.25" x14ac:dyDescent="0.2">
      <c r="A24" s="170" t="s">
        <v>290</v>
      </c>
      <c r="B24" s="171"/>
      <c r="C24" s="171"/>
      <c r="D24" s="171"/>
      <c r="E24" s="171"/>
      <c r="F24" s="171"/>
      <c r="G24" s="167"/>
      <c r="H24" s="171" t="s">
        <v>333</v>
      </c>
      <c r="I24" s="171"/>
      <c r="J24" s="171"/>
      <c r="K24" s="171"/>
      <c r="L24" s="174"/>
    </row>
    <row r="25" spans="1:12" s="1" customFormat="1" thickBot="1" x14ac:dyDescent="0.25">
      <c r="A25" s="172"/>
      <c r="B25" s="173"/>
      <c r="C25" s="173"/>
      <c r="D25" s="173"/>
      <c r="E25" s="173"/>
      <c r="F25" s="173"/>
      <c r="G25" s="168"/>
      <c r="H25" s="173"/>
      <c r="I25" s="173"/>
      <c r="J25" s="173"/>
      <c r="K25" s="173"/>
      <c r="L25" s="175"/>
    </row>
  </sheetData>
  <mergeCells count="21">
    <mergeCell ref="A6:L6"/>
    <mergeCell ref="A1:L1"/>
    <mergeCell ref="A2:H3"/>
    <mergeCell ref="I2:L3"/>
    <mergeCell ref="A4:L4"/>
    <mergeCell ref="A5:L5"/>
    <mergeCell ref="I9:I10"/>
    <mergeCell ref="K9:K10"/>
    <mergeCell ref="A23:F23"/>
    <mergeCell ref="H23:L23"/>
    <mergeCell ref="A24:F25"/>
    <mergeCell ref="H24:L25"/>
    <mergeCell ref="A20:B22"/>
    <mergeCell ref="C20:E20"/>
    <mergeCell ref="F20:F22"/>
    <mergeCell ref="G20:G25"/>
    <mergeCell ref="H20:I22"/>
    <mergeCell ref="J20:K20"/>
    <mergeCell ref="L20:L22"/>
    <mergeCell ref="C21:E22"/>
    <mergeCell ref="J21:K22"/>
  </mergeCells>
  <pageMargins left="0.7" right="0.7" top="0.75" bottom="0.75" header="0.3" footer="0.3"/>
  <pageSetup scale="46" fitToHeight="0" orientation="landscape" horizontalDpi="4294967293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L23"/>
  <sheetViews>
    <sheetView view="pageBreakPreview" zoomScale="60" zoomScaleNormal="70" workbookViewId="0">
      <selection activeCell="J34" sqref="J34"/>
    </sheetView>
  </sheetViews>
  <sheetFormatPr baseColWidth="10" defaultRowHeight="15" x14ac:dyDescent="0.25"/>
  <cols>
    <col min="1" max="1" width="18.42578125" style="13" customWidth="1"/>
    <col min="2" max="2" width="26.85546875" style="13" customWidth="1"/>
    <col min="3" max="3" width="12" style="13" customWidth="1"/>
    <col min="4" max="4" width="23.7109375" style="13" customWidth="1"/>
    <col min="5" max="5" width="15.42578125" style="15" customWidth="1"/>
    <col min="6" max="6" width="41.7109375" style="13" customWidth="1"/>
    <col min="7" max="7" width="21.28515625" style="13" customWidth="1"/>
    <col min="8" max="8" width="17.5703125" style="13" customWidth="1"/>
    <col min="9" max="9" width="25.7109375" style="13" customWidth="1"/>
    <col min="10" max="10" width="20.85546875" style="13" customWidth="1"/>
    <col min="11" max="11" width="16.5703125" style="15" customWidth="1"/>
    <col min="12" max="12" width="27.2851562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591</v>
      </c>
      <c r="B2" s="144"/>
      <c r="C2" s="144"/>
      <c r="D2" s="144"/>
      <c r="E2" s="144"/>
      <c r="F2" s="144"/>
      <c r="G2" s="144"/>
      <c r="H2" s="145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84"/>
      <c r="B3" s="185"/>
      <c r="C3" s="185"/>
      <c r="D3" s="185"/>
      <c r="E3" s="185"/>
      <c r="F3" s="185"/>
      <c r="G3" s="185"/>
      <c r="H3" s="186"/>
      <c r="I3" s="152"/>
      <c r="J3" s="153"/>
      <c r="K3" s="153"/>
      <c r="L3" s="154"/>
    </row>
    <row r="4" spans="1:12" s="1" customFormat="1" ht="15" customHeight="1" thickBot="1" x14ac:dyDescent="0.25">
      <c r="A4" s="155" t="s">
        <v>673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674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675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7" customFormat="1" ht="35.25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30" customFormat="1" ht="24.95" customHeight="1" x14ac:dyDescent="0.2">
      <c r="A8" s="72" t="s">
        <v>353</v>
      </c>
      <c r="B8" s="83" t="s">
        <v>320</v>
      </c>
      <c r="C8" s="72">
        <v>1</v>
      </c>
      <c r="D8" s="72" t="s">
        <v>373</v>
      </c>
      <c r="E8" s="83" t="s">
        <v>372</v>
      </c>
      <c r="F8" s="83" t="s">
        <v>378</v>
      </c>
      <c r="G8" s="72" t="s">
        <v>374</v>
      </c>
      <c r="H8" s="83" t="s">
        <v>375</v>
      </c>
      <c r="I8" s="226">
        <v>43376</v>
      </c>
      <c r="J8" s="72" t="s">
        <v>268</v>
      </c>
      <c r="K8" s="227">
        <v>6890</v>
      </c>
      <c r="L8" s="83" t="s">
        <v>310</v>
      </c>
    </row>
    <row r="9" spans="1:12" s="30" customFormat="1" ht="24.95" customHeight="1" x14ac:dyDescent="0.2">
      <c r="A9" s="73" t="s">
        <v>275</v>
      </c>
      <c r="B9" s="78" t="s">
        <v>177</v>
      </c>
      <c r="C9" s="73">
        <v>1</v>
      </c>
      <c r="D9" s="73" t="s">
        <v>373</v>
      </c>
      <c r="E9" s="78" t="s">
        <v>376</v>
      </c>
      <c r="F9" s="78" t="s">
        <v>377</v>
      </c>
      <c r="G9" s="72" t="s">
        <v>374</v>
      </c>
      <c r="H9" s="83" t="s">
        <v>375</v>
      </c>
      <c r="I9" s="179"/>
      <c r="J9" s="73" t="s">
        <v>268</v>
      </c>
      <c r="K9" s="182"/>
      <c r="L9" s="78" t="s">
        <v>310</v>
      </c>
    </row>
    <row r="10" spans="1:12" s="30" customFormat="1" ht="24.95" customHeight="1" x14ac:dyDescent="0.2">
      <c r="A10" s="73" t="s">
        <v>276</v>
      </c>
      <c r="B10" s="78" t="s">
        <v>181</v>
      </c>
      <c r="C10" s="73">
        <v>1</v>
      </c>
      <c r="D10" s="73" t="s">
        <v>373</v>
      </c>
      <c r="E10" s="78">
        <v>8021</v>
      </c>
      <c r="F10" s="78" t="s">
        <v>115</v>
      </c>
      <c r="G10" s="72" t="s">
        <v>374</v>
      </c>
      <c r="H10" s="83" t="s">
        <v>375</v>
      </c>
      <c r="I10" s="180"/>
      <c r="J10" s="73" t="s">
        <v>268</v>
      </c>
      <c r="K10" s="183"/>
      <c r="L10" s="78" t="s">
        <v>310</v>
      </c>
    </row>
    <row r="11" spans="1:12" s="30" customFormat="1" ht="24.95" customHeight="1" x14ac:dyDescent="0.2">
      <c r="A11" s="73" t="s">
        <v>277</v>
      </c>
      <c r="B11" s="78" t="s">
        <v>228</v>
      </c>
      <c r="C11" s="73">
        <v>1</v>
      </c>
      <c r="D11" s="73" t="s">
        <v>379</v>
      </c>
      <c r="E11" s="78" t="s">
        <v>380</v>
      </c>
      <c r="F11" s="78" t="s">
        <v>381</v>
      </c>
      <c r="G11" s="72" t="s">
        <v>374</v>
      </c>
      <c r="H11" s="83" t="s">
        <v>375</v>
      </c>
      <c r="I11" s="84">
        <v>43377</v>
      </c>
      <c r="J11" s="73" t="s">
        <v>268</v>
      </c>
      <c r="K11" s="85">
        <v>3349</v>
      </c>
      <c r="L11" s="78" t="s">
        <v>310</v>
      </c>
    </row>
    <row r="12" spans="1:12" s="30" customFormat="1" ht="39" customHeight="1" x14ac:dyDescent="0.2">
      <c r="A12" s="73" t="s">
        <v>47</v>
      </c>
      <c r="B12" s="78" t="s">
        <v>15</v>
      </c>
      <c r="C12" s="73">
        <v>1</v>
      </c>
      <c r="D12" s="73" t="s">
        <v>310</v>
      </c>
      <c r="E12" s="78" t="s">
        <v>382</v>
      </c>
      <c r="F12" s="78" t="s">
        <v>383</v>
      </c>
      <c r="G12" s="72" t="s">
        <v>374</v>
      </c>
      <c r="H12" s="83" t="s">
        <v>375</v>
      </c>
      <c r="I12" s="84" t="s">
        <v>573</v>
      </c>
      <c r="J12" s="73" t="s">
        <v>270</v>
      </c>
      <c r="K12" s="85" t="s">
        <v>573</v>
      </c>
      <c r="L12" s="78" t="s">
        <v>310</v>
      </c>
    </row>
    <row r="13" spans="1:12" s="30" customFormat="1" ht="27.75" customHeight="1" x14ac:dyDescent="0.2">
      <c r="A13" s="73" t="s">
        <v>47</v>
      </c>
      <c r="B13" s="78" t="s">
        <v>15</v>
      </c>
      <c r="C13" s="73">
        <v>1</v>
      </c>
      <c r="D13" s="73" t="s">
        <v>310</v>
      </c>
      <c r="E13" s="78" t="s">
        <v>384</v>
      </c>
      <c r="F13" s="78" t="s">
        <v>385</v>
      </c>
      <c r="G13" s="72" t="s">
        <v>374</v>
      </c>
      <c r="H13" s="83" t="s">
        <v>375</v>
      </c>
      <c r="I13" s="84">
        <v>43313</v>
      </c>
      <c r="J13" s="73" t="s">
        <v>270</v>
      </c>
      <c r="K13" s="85">
        <v>6960</v>
      </c>
      <c r="L13" s="78" t="s">
        <v>310</v>
      </c>
    </row>
    <row r="14" spans="1:12" s="30" customFormat="1" ht="24.95" customHeight="1" x14ac:dyDescent="0.2">
      <c r="A14" s="73" t="s">
        <v>282</v>
      </c>
      <c r="B14" s="78" t="s">
        <v>386</v>
      </c>
      <c r="C14" s="73">
        <v>1</v>
      </c>
      <c r="D14" s="73" t="s">
        <v>310</v>
      </c>
      <c r="E14" s="78" t="s">
        <v>387</v>
      </c>
      <c r="F14" s="78" t="s">
        <v>383</v>
      </c>
      <c r="G14" s="72" t="s">
        <v>374</v>
      </c>
      <c r="H14" s="83" t="s">
        <v>375</v>
      </c>
      <c r="I14" s="84" t="s">
        <v>573</v>
      </c>
      <c r="J14" s="73" t="s">
        <v>270</v>
      </c>
      <c r="K14" s="85" t="s">
        <v>573</v>
      </c>
      <c r="L14" s="78" t="s">
        <v>388</v>
      </c>
    </row>
    <row r="15" spans="1:12" s="30" customFormat="1" ht="24.95" customHeight="1" x14ac:dyDescent="0.2">
      <c r="A15" s="73" t="s">
        <v>89</v>
      </c>
      <c r="B15" s="78" t="s">
        <v>194</v>
      </c>
      <c r="C15" s="73">
        <v>3</v>
      </c>
      <c r="D15" s="73" t="s">
        <v>310</v>
      </c>
      <c r="E15" s="78" t="s">
        <v>310</v>
      </c>
      <c r="F15" s="78" t="s">
        <v>389</v>
      </c>
      <c r="G15" s="72" t="s">
        <v>374</v>
      </c>
      <c r="H15" s="83" t="s">
        <v>375</v>
      </c>
      <c r="I15" s="84" t="s">
        <v>573</v>
      </c>
      <c r="J15" s="73" t="s">
        <v>270</v>
      </c>
      <c r="K15" s="85" t="s">
        <v>573</v>
      </c>
      <c r="L15" s="78" t="s">
        <v>310</v>
      </c>
    </row>
    <row r="16" spans="1:12" s="30" customFormat="1" ht="24.95" customHeight="1" thickBot="1" x14ac:dyDescent="0.25">
      <c r="A16" s="73" t="s">
        <v>84</v>
      </c>
      <c r="B16" s="78" t="s">
        <v>247</v>
      </c>
      <c r="C16" s="73">
        <v>1</v>
      </c>
      <c r="D16" s="73" t="s">
        <v>310</v>
      </c>
      <c r="E16" s="78" t="s">
        <v>390</v>
      </c>
      <c r="F16" s="78" t="s">
        <v>391</v>
      </c>
      <c r="G16" s="72" t="s">
        <v>374</v>
      </c>
      <c r="H16" s="83" t="s">
        <v>375</v>
      </c>
      <c r="I16" s="84" t="s">
        <v>573</v>
      </c>
      <c r="J16" s="73" t="s">
        <v>270</v>
      </c>
      <c r="K16" s="85" t="s">
        <v>573</v>
      </c>
      <c r="L16" s="78" t="s">
        <v>310</v>
      </c>
    </row>
    <row r="17" spans="1:12" s="1" customFormat="1" x14ac:dyDescent="0.25">
      <c r="A17" s="164"/>
      <c r="B17" s="165"/>
      <c r="C17" s="169" t="s">
        <v>287</v>
      </c>
      <c r="D17" s="169"/>
      <c r="E17" s="169"/>
      <c r="F17" s="165"/>
      <c r="G17" s="165"/>
      <c r="H17" s="165"/>
      <c r="I17" s="165"/>
      <c r="J17" s="169" t="s">
        <v>291</v>
      </c>
      <c r="K17" s="169"/>
      <c r="L17" s="176"/>
    </row>
    <row r="18" spans="1:12" s="1" customFormat="1" ht="14.25" x14ac:dyDescent="0.2">
      <c r="A18" s="166"/>
      <c r="B18" s="167"/>
      <c r="C18" s="167" t="s">
        <v>288</v>
      </c>
      <c r="D18" s="167"/>
      <c r="E18" s="167"/>
      <c r="F18" s="167"/>
      <c r="G18" s="167"/>
      <c r="H18" s="167"/>
      <c r="I18" s="167"/>
      <c r="J18" s="167" t="s">
        <v>478</v>
      </c>
      <c r="K18" s="167"/>
      <c r="L18" s="177"/>
    </row>
    <row r="19" spans="1:12" s="1" customFormat="1" ht="14.25" x14ac:dyDescent="0.2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77"/>
    </row>
    <row r="20" spans="1:12" s="1" customFormat="1" ht="14.25" x14ac:dyDescent="0.2">
      <c r="A20" s="170" t="s">
        <v>289</v>
      </c>
      <c r="B20" s="171"/>
      <c r="C20" s="171"/>
      <c r="D20" s="171"/>
      <c r="E20" s="171"/>
      <c r="F20" s="171"/>
      <c r="G20" s="167"/>
      <c r="H20" s="171" t="s">
        <v>396</v>
      </c>
      <c r="I20" s="171"/>
      <c r="J20" s="171"/>
      <c r="K20" s="171"/>
      <c r="L20" s="174"/>
    </row>
    <row r="21" spans="1:12" s="1" customFormat="1" ht="14.25" x14ac:dyDescent="0.2">
      <c r="A21" s="170" t="s">
        <v>290</v>
      </c>
      <c r="B21" s="171"/>
      <c r="C21" s="171"/>
      <c r="D21" s="171"/>
      <c r="E21" s="171"/>
      <c r="F21" s="171"/>
      <c r="G21" s="167"/>
      <c r="H21" s="171" t="s">
        <v>397</v>
      </c>
      <c r="I21" s="171"/>
      <c r="J21" s="171"/>
      <c r="K21" s="171"/>
      <c r="L21" s="174"/>
    </row>
    <row r="22" spans="1:12" s="1" customFormat="1" thickBot="1" x14ac:dyDescent="0.25">
      <c r="A22" s="172"/>
      <c r="B22" s="173"/>
      <c r="C22" s="173"/>
      <c r="D22" s="173"/>
      <c r="E22" s="173"/>
      <c r="F22" s="173"/>
      <c r="G22" s="168"/>
      <c r="H22" s="173"/>
      <c r="I22" s="173"/>
      <c r="J22" s="173"/>
      <c r="K22" s="173"/>
      <c r="L22" s="175"/>
    </row>
    <row r="23" spans="1:12" x14ac:dyDescent="0.25">
      <c r="A23" s="49"/>
      <c r="B23" s="49"/>
      <c r="C23" s="49"/>
      <c r="D23" s="49"/>
      <c r="E23" s="50"/>
      <c r="F23" s="49"/>
      <c r="G23" s="49"/>
      <c r="H23" s="49"/>
      <c r="I23" s="49"/>
      <c r="J23" s="49"/>
      <c r="K23" s="50"/>
      <c r="L23" s="50"/>
    </row>
  </sheetData>
  <mergeCells count="21">
    <mergeCell ref="A6:L6"/>
    <mergeCell ref="A1:L1"/>
    <mergeCell ref="A2:H3"/>
    <mergeCell ref="I2:L3"/>
    <mergeCell ref="A4:L4"/>
    <mergeCell ref="A5:L5"/>
    <mergeCell ref="I8:I10"/>
    <mergeCell ref="K8:K10"/>
    <mergeCell ref="A20:F20"/>
    <mergeCell ref="H20:L20"/>
    <mergeCell ref="A21:F22"/>
    <mergeCell ref="H21:L22"/>
    <mergeCell ref="A17:B19"/>
    <mergeCell ref="C17:E17"/>
    <mergeCell ref="F17:F19"/>
    <mergeCell ref="G17:G22"/>
    <mergeCell ref="H17:I19"/>
    <mergeCell ref="J17:K17"/>
    <mergeCell ref="L17:L19"/>
    <mergeCell ref="C18:E19"/>
    <mergeCell ref="J18:K19"/>
  </mergeCells>
  <pageMargins left="0.7" right="0.7" top="0.75" bottom="0.75" header="0.3" footer="0.3"/>
  <pageSetup scale="46" fitToHeight="0" orientation="landscape" horizontalDpi="4294967293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L17"/>
  <sheetViews>
    <sheetView view="pageBreakPreview" zoomScale="60" zoomScaleNormal="70" workbookViewId="0">
      <selection activeCell="J35" sqref="J35"/>
    </sheetView>
  </sheetViews>
  <sheetFormatPr baseColWidth="10" defaultRowHeight="15" x14ac:dyDescent="0.25"/>
  <cols>
    <col min="1" max="1" width="12.5703125" style="13" customWidth="1"/>
    <col min="2" max="2" width="26.85546875" style="13" customWidth="1"/>
    <col min="3" max="3" width="9.28515625" style="13" customWidth="1"/>
    <col min="4" max="4" width="15.28515625" style="13" customWidth="1"/>
    <col min="5" max="5" width="15.42578125" style="15" customWidth="1"/>
    <col min="6" max="6" width="44.42578125" style="13" customWidth="1"/>
    <col min="7" max="7" width="24.42578125" style="13" customWidth="1"/>
    <col min="8" max="8" width="14.85546875" style="13" customWidth="1"/>
    <col min="9" max="10" width="20.8554687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599</v>
      </c>
      <c r="B2" s="144"/>
      <c r="C2" s="144"/>
      <c r="D2" s="144"/>
      <c r="E2" s="144"/>
      <c r="F2" s="144"/>
      <c r="G2" s="144"/>
      <c r="H2" s="145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8"/>
      <c r="I3" s="152"/>
      <c r="J3" s="153"/>
      <c r="K3" s="153"/>
      <c r="L3" s="154"/>
    </row>
    <row r="4" spans="1:12" s="1" customFormat="1" ht="15" customHeight="1" thickBot="1" x14ac:dyDescent="0.25">
      <c r="A4" s="155" t="s">
        <v>676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677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678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7" customFormat="1" ht="37.5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10" customFormat="1" ht="24.95" customHeight="1" x14ac:dyDescent="0.2">
      <c r="A8" s="71" t="s">
        <v>273</v>
      </c>
      <c r="B8" s="75" t="s">
        <v>212</v>
      </c>
      <c r="C8" s="71">
        <v>1</v>
      </c>
      <c r="D8" s="71" t="s">
        <v>398</v>
      </c>
      <c r="E8" s="75" t="s">
        <v>399</v>
      </c>
      <c r="F8" s="75" t="s">
        <v>400</v>
      </c>
      <c r="G8" s="71" t="s">
        <v>401</v>
      </c>
      <c r="H8" s="75" t="s">
        <v>402</v>
      </c>
      <c r="I8" s="231">
        <v>44561</v>
      </c>
      <c r="J8" s="71" t="s">
        <v>268</v>
      </c>
      <c r="K8" s="228">
        <v>8990</v>
      </c>
      <c r="L8" s="75" t="s">
        <v>552</v>
      </c>
    </row>
    <row r="9" spans="1:12" s="10" customFormat="1" ht="24.95" customHeight="1" x14ac:dyDescent="0.2">
      <c r="A9" s="76" t="s">
        <v>275</v>
      </c>
      <c r="B9" s="77" t="s">
        <v>177</v>
      </c>
      <c r="C9" s="76">
        <v>1</v>
      </c>
      <c r="D9" s="76" t="s">
        <v>403</v>
      </c>
      <c r="E9" s="77" t="s">
        <v>404</v>
      </c>
      <c r="F9" s="77" t="s">
        <v>405</v>
      </c>
      <c r="G9" s="71" t="s">
        <v>401</v>
      </c>
      <c r="H9" s="75" t="s">
        <v>402</v>
      </c>
      <c r="I9" s="232"/>
      <c r="J9" s="76" t="s">
        <v>268</v>
      </c>
      <c r="K9" s="229"/>
      <c r="L9" s="77" t="s">
        <v>552</v>
      </c>
    </row>
    <row r="10" spans="1:12" s="10" customFormat="1" ht="24.95" customHeight="1" x14ac:dyDescent="0.2">
      <c r="A10" s="76" t="s">
        <v>415</v>
      </c>
      <c r="B10" s="77" t="s">
        <v>406</v>
      </c>
      <c r="C10" s="76">
        <v>1</v>
      </c>
      <c r="D10" s="76" t="s">
        <v>407</v>
      </c>
      <c r="E10" s="77" t="s">
        <v>408</v>
      </c>
      <c r="F10" s="77" t="s">
        <v>409</v>
      </c>
      <c r="G10" s="71" t="s">
        <v>401</v>
      </c>
      <c r="H10" s="75" t="s">
        <v>402</v>
      </c>
      <c r="I10" s="233"/>
      <c r="J10" s="76" t="s">
        <v>268</v>
      </c>
      <c r="K10" s="230"/>
      <c r="L10" s="77" t="s">
        <v>552</v>
      </c>
    </row>
    <row r="11" spans="1:12" s="10" customFormat="1" ht="24.95" customHeight="1" thickBot="1" x14ac:dyDescent="0.25">
      <c r="A11" s="114" t="s">
        <v>416</v>
      </c>
      <c r="B11" s="115" t="s">
        <v>410</v>
      </c>
      <c r="C11" s="114">
        <v>1</v>
      </c>
      <c r="D11" s="114" t="s">
        <v>411</v>
      </c>
      <c r="E11" s="115" t="s">
        <v>334</v>
      </c>
      <c r="F11" s="115" t="s">
        <v>413</v>
      </c>
      <c r="G11" s="116" t="s">
        <v>401</v>
      </c>
      <c r="H11" s="117" t="s">
        <v>402</v>
      </c>
      <c r="I11" s="118">
        <v>44561</v>
      </c>
      <c r="J11" s="114" t="s">
        <v>268</v>
      </c>
      <c r="K11" s="119">
        <v>4900</v>
      </c>
      <c r="L11" s="115" t="s">
        <v>552</v>
      </c>
    </row>
    <row r="12" spans="1:12" s="1" customFormat="1" x14ac:dyDescent="0.25">
      <c r="A12" s="164"/>
      <c r="B12" s="165"/>
      <c r="C12" s="169" t="s">
        <v>287</v>
      </c>
      <c r="D12" s="169"/>
      <c r="E12" s="169"/>
      <c r="F12" s="165"/>
      <c r="G12" s="165"/>
      <c r="H12" s="165"/>
      <c r="I12" s="165"/>
      <c r="J12" s="169" t="s">
        <v>291</v>
      </c>
      <c r="K12" s="169"/>
      <c r="L12" s="176"/>
    </row>
    <row r="13" spans="1:12" s="1" customFormat="1" ht="14.25" x14ac:dyDescent="0.2">
      <c r="A13" s="166"/>
      <c r="B13" s="167"/>
      <c r="C13" s="167" t="s">
        <v>288</v>
      </c>
      <c r="D13" s="167"/>
      <c r="E13" s="167"/>
      <c r="F13" s="167"/>
      <c r="G13" s="167"/>
      <c r="H13" s="167"/>
      <c r="I13" s="167"/>
      <c r="J13" s="167" t="s">
        <v>288</v>
      </c>
      <c r="K13" s="167"/>
      <c r="L13" s="177"/>
    </row>
    <row r="14" spans="1:12" s="1" customFormat="1" ht="14.25" x14ac:dyDescent="0.2">
      <c r="A14" s="166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77"/>
    </row>
    <row r="15" spans="1:12" s="1" customFormat="1" ht="14.25" x14ac:dyDescent="0.2">
      <c r="A15" s="170" t="s">
        <v>289</v>
      </c>
      <c r="B15" s="171"/>
      <c r="C15" s="171"/>
      <c r="D15" s="171"/>
      <c r="E15" s="171"/>
      <c r="F15" s="171"/>
      <c r="G15" s="167"/>
      <c r="H15" s="171" t="s">
        <v>598</v>
      </c>
      <c r="I15" s="171"/>
      <c r="J15" s="171"/>
      <c r="K15" s="171"/>
      <c r="L15" s="174"/>
    </row>
    <row r="16" spans="1:12" s="1" customFormat="1" ht="14.25" x14ac:dyDescent="0.2">
      <c r="A16" s="170" t="s">
        <v>290</v>
      </c>
      <c r="B16" s="171"/>
      <c r="C16" s="171"/>
      <c r="D16" s="171"/>
      <c r="E16" s="171"/>
      <c r="F16" s="171"/>
      <c r="G16" s="167"/>
      <c r="H16" s="171" t="s">
        <v>419</v>
      </c>
      <c r="I16" s="171"/>
      <c r="J16" s="171"/>
      <c r="K16" s="171"/>
      <c r="L16" s="174"/>
    </row>
    <row r="17" spans="1:12" s="1" customFormat="1" thickBot="1" x14ac:dyDescent="0.25">
      <c r="A17" s="172"/>
      <c r="B17" s="173"/>
      <c r="C17" s="173"/>
      <c r="D17" s="173"/>
      <c r="E17" s="173"/>
      <c r="F17" s="173"/>
      <c r="G17" s="168"/>
      <c r="H17" s="173"/>
      <c r="I17" s="173"/>
      <c r="J17" s="173"/>
      <c r="K17" s="173"/>
      <c r="L17" s="175"/>
    </row>
  </sheetData>
  <mergeCells count="21">
    <mergeCell ref="A15:F15"/>
    <mergeCell ref="H15:L15"/>
    <mergeCell ref="A16:F17"/>
    <mergeCell ref="H16:L17"/>
    <mergeCell ref="A12:B14"/>
    <mergeCell ref="C12:E12"/>
    <mergeCell ref="F12:F14"/>
    <mergeCell ref="G12:G17"/>
    <mergeCell ref="H12:I14"/>
    <mergeCell ref="J12:K12"/>
    <mergeCell ref="L12:L14"/>
    <mergeCell ref="C13:E14"/>
    <mergeCell ref="J13:K14"/>
    <mergeCell ref="K8:K10"/>
    <mergeCell ref="I8:I10"/>
    <mergeCell ref="A6:L6"/>
    <mergeCell ref="A1:L1"/>
    <mergeCell ref="A2:H3"/>
    <mergeCell ref="I2:L3"/>
    <mergeCell ref="A4:L4"/>
    <mergeCell ref="A5:L5"/>
  </mergeCells>
  <pageMargins left="0.7" right="0.7" top="0.75" bottom="0.75" header="0.3" footer="0.3"/>
  <pageSetup scale="48" fitToHeight="0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21"/>
  <sheetViews>
    <sheetView view="pageBreakPreview" zoomScale="60" zoomScaleNormal="70" workbookViewId="0">
      <selection activeCell="P9" sqref="P9"/>
    </sheetView>
  </sheetViews>
  <sheetFormatPr baseColWidth="10" defaultRowHeight="15" x14ac:dyDescent="0.25"/>
  <cols>
    <col min="1" max="1" width="14.7109375" style="13" customWidth="1"/>
    <col min="2" max="2" width="26.85546875" style="13" customWidth="1"/>
    <col min="3" max="3" width="14" style="13" customWidth="1"/>
    <col min="4" max="4" width="15.28515625" style="13" customWidth="1"/>
    <col min="5" max="5" width="15.42578125" style="15" customWidth="1"/>
    <col min="6" max="6" width="41.7109375" style="13" customWidth="1"/>
    <col min="7" max="7" width="24.42578125" style="13" customWidth="1"/>
    <col min="8" max="8" width="17.85546875" style="13" customWidth="1"/>
    <col min="9" max="10" width="20.85546875" style="13" customWidth="1"/>
    <col min="11" max="11" width="23" style="15" customWidth="1"/>
    <col min="12" max="12" width="23.7109375" style="15" customWidth="1"/>
    <col min="13" max="16384" width="11.42578125" style="13"/>
  </cols>
  <sheetData>
    <row r="1" spans="1:12" s="1" customFormat="1" ht="15" customHeight="1" thickBot="1" x14ac:dyDescent="0.25">
      <c r="A1" s="158" t="s">
        <v>583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s="1" customFormat="1" ht="15" customHeight="1" x14ac:dyDescent="0.2">
      <c r="A2" s="143" t="s">
        <v>574</v>
      </c>
      <c r="B2" s="144"/>
      <c r="C2" s="144"/>
      <c r="D2" s="144"/>
      <c r="E2" s="144"/>
      <c r="F2" s="144"/>
      <c r="G2" s="144"/>
      <c r="H2" s="144"/>
      <c r="I2" s="149" t="s">
        <v>649</v>
      </c>
      <c r="J2" s="150"/>
      <c r="K2" s="150"/>
      <c r="L2" s="151"/>
    </row>
    <row r="3" spans="1:12" s="1" customFormat="1" ht="15" customHeight="1" thickBot="1" x14ac:dyDescent="0.25">
      <c r="A3" s="146"/>
      <c r="B3" s="147"/>
      <c r="C3" s="147"/>
      <c r="D3" s="147"/>
      <c r="E3" s="147"/>
      <c r="F3" s="147"/>
      <c r="G3" s="147"/>
      <c r="H3" s="147"/>
      <c r="I3" s="152"/>
      <c r="J3" s="153"/>
      <c r="K3" s="153"/>
      <c r="L3" s="154"/>
    </row>
    <row r="4" spans="1:12" s="1" customFormat="1" ht="15" customHeight="1" thickBot="1" x14ac:dyDescent="0.25">
      <c r="A4" s="155" t="s">
        <v>684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2" s="1" customFormat="1" ht="16.5" thickBot="1" x14ac:dyDescent="0.25">
      <c r="A5" s="161" t="s">
        <v>685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s="1" customFormat="1" ht="15.75" customHeight="1" thickBot="1" x14ac:dyDescent="0.25">
      <c r="A6" s="140" t="s">
        <v>686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2" s="7" customFormat="1" ht="36" customHeight="1" thickBot="1" x14ac:dyDescent="0.25">
      <c r="A7" s="69" t="s">
        <v>7</v>
      </c>
      <c r="B7" s="69" t="s">
        <v>2</v>
      </c>
      <c r="C7" s="69" t="s">
        <v>0</v>
      </c>
      <c r="D7" s="69" t="s">
        <v>10</v>
      </c>
      <c r="E7" s="70" t="s">
        <v>1</v>
      </c>
      <c r="F7" s="69" t="s">
        <v>11</v>
      </c>
      <c r="G7" s="69" t="s">
        <v>8</v>
      </c>
      <c r="H7" s="69" t="s">
        <v>3</v>
      </c>
      <c r="I7" s="69" t="s">
        <v>4</v>
      </c>
      <c r="J7" s="69" t="s">
        <v>271</v>
      </c>
      <c r="K7" s="70" t="s">
        <v>5</v>
      </c>
      <c r="L7" s="70" t="s">
        <v>6</v>
      </c>
    </row>
    <row r="8" spans="1:12" s="10" customFormat="1" ht="42" customHeight="1" x14ac:dyDescent="0.2">
      <c r="A8" s="71" t="s">
        <v>283</v>
      </c>
      <c r="B8" s="75" t="s">
        <v>309</v>
      </c>
      <c r="C8" s="71">
        <v>1</v>
      </c>
      <c r="D8" s="71" t="s">
        <v>420</v>
      </c>
      <c r="E8" s="75" t="s">
        <v>421</v>
      </c>
      <c r="F8" s="75" t="s">
        <v>422</v>
      </c>
      <c r="G8" s="71" t="s">
        <v>423</v>
      </c>
      <c r="H8" s="75" t="s">
        <v>687</v>
      </c>
      <c r="I8" s="125" t="s">
        <v>573</v>
      </c>
      <c r="J8" s="75" t="s">
        <v>270</v>
      </c>
      <c r="K8" s="82" t="s">
        <v>573</v>
      </c>
      <c r="L8" s="75" t="s">
        <v>310</v>
      </c>
    </row>
    <row r="9" spans="1:12" s="10" customFormat="1" ht="52.5" customHeight="1" x14ac:dyDescent="0.2">
      <c r="A9" s="76" t="s">
        <v>433</v>
      </c>
      <c r="B9" s="77" t="s">
        <v>15</v>
      </c>
      <c r="C9" s="76">
        <v>1</v>
      </c>
      <c r="D9" s="76" t="s">
        <v>420</v>
      </c>
      <c r="E9" s="77" t="s">
        <v>424</v>
      </c>
      <c r="F9" s="77" t="s">
        <v>425</v>
      </c>
      <c r="G9" s="71" t="s">
        <v>423</v>
      </c>
      <c r="H9" s="75" t="s">
        <v>687</v>
      </c>
      <c r="I9" s="125" t="s">
        <v>573</v>
      </c>
      <c r="J9" s="75" t="s">
        <v>270</v>
      </c>
      <c r="K9" s="82" t="s">
        <v>573</v>
      </c>
      <c r="L9" s="77" t="s">
        <v>310</v>
      </c>
    </row>
    <row r="10" spans="1:12" s="10" customFormat="1" ht="44.25" customHeight="1" x14ac:dyDescent="0.2">
      <c r="A10" s="76" t="s">
        <v>84</v>
      </c>
      <c r="B10" s="77" t="s">
        <v>247</v>
      </c>
      <c r="C10" s="76">
        <v>1</v>
      </c>
      <c r="D10" s="76" t="s">
        <v>420</v>
      </c>
      <c r="E10" s="77" t="s">
        <v>426</v>
      </c>
      <c r="F10" s="77" t="s">
        <v>352</v>
      </c>
      <c r="G10" s="71" t="s">
        <v>423</v>
      </c>
      <c r="H10" s="75" t="s">
        <v>687</v>
      </c>
      <c r="I10" s="125" t="s">
        <v>573</v>
      </c>
      <c r="J10" s="75" t="s">
        <v>270</v>
      </c>
      <c r="K10" s="82" t="s">
        <v>573</v>
      </c>
      <c r="L10" s="77" t="s">
        <v>310</v>
      </c>
    </row>
    <row r="11" spans="1:12" s="10" customFormat="1" ht="48" customHeight="1" x14ac:dyDescent="0.2">
      <c r="A11" s="76" t="s">
        <v>84</v>
      </c>
      <c r="B11" s="77" t="s">
        <v>247</v>
      </c>
      <c r="C11" s="76">
        <v>1</v>
      </c>
      <c r="D11" s="76" t="s">
        <v>233</v>
      </c>
      <c r="E11" s="77" t="s">
        <v>427</v>
      </c>
      <c r="F11" s="77" t="s">
        <v>42</v>
      </c>
      <c r="G11" s="71" t="s">
        <v>423</v>
      </c>
      <c r="H11" s="75" t="s">
        <v>687</v>
      </c>
      <c r="I11" s="76" t="s">
        <v>573</v>
      </c>
      <c r="J11" s="75" t="s">
        <v>270</v>
      </c>
      <c r="K11" s="82" t="s">
        <v>573</v>
      </c>
      <c r="L11" s="77" t="s">
        <v>310</v>
      </c>
    </row>
    <row r="12" spans="1:12" s="30" customFormat="1" ht="45.75" customHeight="1" x14ac:dyDescent="0.2">
      <c r="A12" s="73" t="s">
        <v>353</v>
      </c>
      <c r="B12" s="78" t="s">
        <v>320</v>
      </c>
      <c r="C12" s="73">
        <v>1</v>
      </c>
      <c r="D12" s="73" t="s">
        <v>222</v>
      </c>
      <c r="E12" s="78" t="s">
        <v>428</v>
      </c>
      <c r="F12" s="78" t="s">
        <v>42</v>
      </c>
      <c r="G12" s="72" t="s">
        <v>423</v>
      </c>
      <c r="H12" s="75" t="s">
        <v>687</v>
      </c>
      <c r="I12" s="178">
        <v>43091</v>
      </c>
      <c r="J12" s="73" t="s">
        <v>272</v>
      </c>
      <c r="K12" s="181">
        <v>8816</v>
      </c>
      <c r="L12" s="78" t="s">
        <v>310</v>
      </c>
    </row>
    <row r="13" spans="1:12" s="30" customFormat="1" ht="42" customHeight="1" x14ac:dyDescent="0.2">
      <c r="A13" s="73" t="s">
        <v>275</v>
      </c>
      <c r="B13" s="78" t="s">
        <v>177</v>
      </c>
      <c r="C13" s="73">
        <v>1</v>
      </c>
      <c r="D13" s="73" t="s">
        <v>222</v>
      </c>
      <c r="E13" s="78" t="s">
        <v>429</v>
      </c>
      <c r="F13" s="78" t="s">
        <v>42</v>
      </c>
      <c r="G13" s="72" t="s">
        <v>423</v>
      </c>
      <c r="H13" s="75" t="s">
        <v>687</v>
      </c>
      <c r="I13" s="179"/>
      <c r="J13" s="73" t="s">
        <v>272</v>
      </c>
      <c r="K13" s="182"/>
      <c r="L13" s="78" t="s">
        <v>310</v>
      </c>
    </row>
    <row r="14" spans="1:12" s="30" customFormat="1" ht="44.25" customHeight="1" x14ac:dyDescent="0.2">
      <c r="A14" s="73" t="s">
        <v>276</v>
      </c>
      <c r="B14" s="78" t="s">
        <v>181</v>
      </c>
      <c r="C14" s="73">
        <v>1</v>
      </c>
      <c r="D14" s="73" t="s">
        <v>222</v>
      </c>
      <c r="E14" s="78" t="s">
        <v>430</v>
      </c>
      <c r="F14" s="78" t="s">
        <v>42</v>
      </c>
      <c r="G14" s="72" t="s">
        <v>423</v>
      </c>
      <c r="H14" s="75" t="s">
        <v>687</v>
      </c>
      <c r="I14" s="179">
        <v>44561</v>
      </c>
      <c r="J14" s="73" t="s">
        <v>272</v>
      </c>
      <c r="K14" s="182">
        <v>4630</v>
      </c>
      <c r="L14" s="78" t="s">
        <v>310</v>
      </c>
    </row>
    <row r="15" spans="1:12" s="30" customFormat="1" ht="44.25" customHeight="1" thickBot="1" x14ac:dyDescent="0.25">
      <c r="A15" s="74" t="s">
        <v>277</v>
      </c>
      <c r="B15" s="79" t="s">
        <v>228</v>
      </c>
      <c r="C15" s="74">
        <v>1</v>
      </c>
      <c r="D15" s="74" t="s">
        <v>222</v>
      </c>
      <c r="E15" s="79" t="s">
        <v>431</v>
      </c>
      <c r="F15" s="79" t="s">
        <v>432</v>
      </c>
      <c r="G15" s="80" t="s">
        <v>423</v>
      </c>
      <c r="H15" s="75" t="s">
        <v>687</v>
      </c>
      <c r="I15" s="179"/>
      <c r="J15" s="74" t="s">
        <v>272</v>
      </c>
      <c r="K15" s="182"/>
      <c r="L15" s="79" t="s">
        <v>105</v>
      </c>
    </row>
    <row r="16" spans="1:12" s="1" customFormat="1" x14ac:dyDescent="0.25">
      <c r="A16" s="164"/>
      <c r="B16" s="165"/>
      <c r="C16" s="169" t="s">
        <v>287</v>
      </c>
      <c r="D16" s="169"/>
      <c r="E16" s="169"/>
      <c r="F16" s="165"/>
      <c r="G16" s="165"/>
      <c r="H16" s="165"/>
      <c r="I16" s="165"/>
      <c r="J16" s="169" t="s">
        <v>291</v>
      </c>
      <c r="K16" s="169"/>
      <c r="L16" s="176"/>
    </row>
    <row r="17" spans="1:12" s="1" customFormat="1" ht="14.25" x14ac:dyDescent="0.2">
      <c r="A17" s="166"/>
      <c r="B17" s="167"/>
      <c r="C17" s="167" t="s">
        <v>288</v>
      </c>
      <c r="D17" s="167"/>
      <c r="E17" s="167"/>
      <c r="F17" s="167"/>
      <c r="G17" s="167"/>
      <c r="H17" s="167"/>
      <c r="I17" s="167"/>
      <c r="J17" s="167" t="s">
        <v>600</v>
      </c>
      <c r="K17" s="167"/>
      <c r="L17" s="177"/>
    </row>
    <row r="18" spans="1:12" s="1" customFormat="1" ht="14.25" x14ac:dyDescent="0.2">
      <c r="A18" s="166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77"/>
    </row>
    <row r="19" spans="1:12" s="1" customFormat="1" ht="14.25" x14ac:dyDescent="0.2">
      <c r="A19" s="170" t="s">
        <v>289</v>
      </c>
      <c r="B19" s="171"/>
      <c r="C19" s="171"/>
      <c r="D19" s="171"/>
      <c r="E19" s="171"/>
      <c r="F19" s="171"/>
      <c r="G19" s="167"/>
      <c r="H19" s="171" t="s">
        <v>688</v>
      </c>
      <c r="I19" s="171"/>
      <c r="J19" s="171"/>
      <c r="K19" s="171"/>
      <c r="L19" s="174"/>
    </row>
    <row r="20" spans="1:12" s="1" customFormat="1" ht="14.25" x14ac:dyDescent="0.2">
      <c r="A20" s="170" t="s">
        <v>290</v>
      </c>
      <c r="B20" s="171"/>
      <c r="C20" s="171"/>
      <c r="D20" s="171"/>
      <c r="E20" s="171"/>
      <c r="F20" s="171"/>
      <c r="G20" s="167"/>
      <c r="H20" s="171" t="s">
        <v>689</v>
      </c>
      <c r="I20" s="171"/>
      <c r="J20" s="171"/>
      <c r="K20" s="171"/>
      <c r="L20" s="174"/>
    </row>
    <row r="21" spans="1:12" s="1" customFormat="1" thickBot="1" x14ac:dyDescent="0.25">
      <c r="A21" s="172"/>
      <c r="B21" s="173"/>
      <c r="C21" s="173"/>
      <c r="D21" s="173"/>
      <c r="E21" s="173"/>
      <c r="F21" s="173"/>
      <c r="G21" s="168"/>
      <c r="H21" s="173"/>
      <c r="I21" s="173"/>
      <c r="J21" s="173"/>
      <c r="K21" s="173"/>
      <c r="L21" s="175"/>
    </row>
  </sheetData>
  <mergeCells count="23">
    <mergeCell ref="A19:F19"/>
    <mergeCell ref="H19:L19"/>
    <mergeCell ref="A20:F21"/>
    <mergeCell ref="H20:L21"/>
    <mergeCell ref="A16:B18"/>
    <mergeCell ref="C16:E16"/>
    <mergeCell ref="F16:F18"/>
    <mergeCell ref="G16:G21"/>
    <mergeCell ref="H16:I18"/>
    <mergeCell ref="J16:K16"/>
    <mergeCell ref="L16:L18"/>
    <mergeCell ref="C17:E18"/>
    <mergeCell ref="J17:K18"/>
    <mergeCell ref="A1:L1"/>
    <mergeCell ref="A2:H3"/>
    <mergeCell ref="I2:L3"/>
    <mergeCell ref="A4:L4"/>
    <mergeCell ref="A5:L5"/>
    <mergeCell ref="I14:I15"/>
    <mergeCell ref="K14:K15"/>
    <mergeCell ref="I12:I13"/>
    <mergeCell ref="K12:K13"/>
    <mergeCell ref="A6:L6"/>
  </mergeCells>
  <pageMargins left="0.7" right="0.7" top="0.75" bottom="0.75" header="0.3" footer="0.3"/>
  <pageSetup scale="47" fitToHeight="0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Catalogo de áreas</vt:lpstr>
      <vt:lpstr>INVENTARIO TFSMDIF</vt:lpstr>
      <vt:lpstr>INVENTARIO TSSMDIF</vt:lpstr>
      <vt:lpstr>INVENTARIO TLSMDIF </vt:lpstr>
      <vt:lpstr>INVENTARIO AMSMDIF</vt:lpstr>
      <vt:lpstr>INENTARIO CMSMDIF</vt:lpstr>
      <vt:lpstr>INENTARIO AJSMDIF</vt:lpstr>
      <vt:lpstr>INENTARIO PMSMDIF </vt:lpstr>
      <vt:lpstr>INENTARIO PSSMDIF</vt:lpstr>
      <vt:lpstr>INENTARIO PASMDIF</vt:lpstr>
      <vt:lpstr>INENTARIO RPSMDIF</vt:lpstr>
      <vt:lpstr>INENTARIO DCSMDIF</vt:lpstr>
      <vt:lpstr>INENTARIO DRSMDIF</vt:lpstr>
      <vt:lpstr>INENTARIO AYSMDIF </vt:lpstr>
      <vt:lpstr>INENTARIO BAJAS</vt:lpstr>
      <vt:lpstr>Catalogo de Bienes</vt:lpstr>
      <vt:lpstr>Hoja1</vt:lpstr>
      <vt:lpstr>INENTARIO AJSMDIF (3)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Esthela Aguilar</dc:creator>
  <cp:lastModifiedBy>admin</cp:lastModifiedBy>
  <cp:lastPrinted>2023-02-08T16:33:30Z</cp:lastPrinted>
  <dcterms:created xsi:type="dcterms:W3CDTF">2022-03-14T16:23:46Z</dcterms:created>
  <dcterms:modified xsi:type="dcterms:W3CDTF">2023-04-28T18:18:05Z</dcterms:modified>
</cp:coreProperties>
</file>